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ropbox\DISNEY 2020\Roteiros, Controles, Checklists\"/>
    </mc:Choice>
  </mc:AlternateContent>
  <xr:revisionPtr revIDLastSave="0" documentId="13_ncr:1_{A8869356-BE45-4019-A50E-D2561D6E6129}" xr6:coauthVersionLast="43" xr6:coauthVersionMax="43" xr10:uidLastSave="{00000000-0000-0000-0000-000000000000}"/>
  <bookViews>
    <workbookView xWindow="6390" yWindow="4560" windowWidth="21600" windowHeight="11385" tabRatio="799" firstSheet="4" activeTab="5" xr2:uid="{4B39C89B-FDD4-43BE-9519-93BE5F580E44}"/>
  </bookViews>
  <sheets>
    <sheet name="Magic Kingdom 1" sheetId="1" r:id="rId1"/>
    <sheet name="Magic Kingdom 2" sheetId="12" r:id="rId2"/>
    <sheet name="Magic Kingdom - Hallowen" sheetId="10" r:id="rId3"/>
    <sheet name="Epcot" sheetId="2" r:id="rId4"/>
    <sheet name="Animal Kingdon" sheetId="3" r:id="rId5"/>
    <sheet name="Hollywood" sheetId="4" r:id="rId6"/>
    <sheet name="Disney Spring" sheetId="9" r:id="rId7"/>
    <sheet name="Universal" sheetId="5" r:id="rId8"/>
    <sheet name="Island Of Adventure" sheetId="6" r:id="rId9"/>
    <sheet name="Sea World" sheetId="7" r:id="rId10"/>
    <sheet name="I-Drive + Outlets" sheetId="8" r:id="rId11"/>
    <sheet name="Mercado" sheetId="11" r:id="rId1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8" l="1"/>
  <c r="D19" i="8"/>
  <c r="C35" i="6"/>
  <c r="D42" i="5"/>
  <c r="D15" i="9"/>
  <c r="E30" i="4"/>
  <c r="D29" i="3"/>
  <c r="D33" i="2"/>
  <c r="C20" i="10"/>
  <c r="D28" i="12"/>
  <c r="D34" i="1"/>
  <c r="D25" i="11" l="1"/>
  <c r="D24" i="11"/>
  <c r="D23" i="11"/>
  <c r="D22" i="11"/>
</calcChain>
</file>

<file path=xl/sharedStrings.xml><?xml version="1.0" encoding="utf-8"?>
<sst xmlns="http://schemas.openxmlformats.org/spreadsheetml/2006/main" count="517" uniqueCount="292">
  <si>
    <t>Endereço: 180 Seven Seas Drive Lake Buena Vista, FL32830</t>
  </si>
  <si>
    <t>Astro Orbiter: naves que sobem e descem para crianças</t>
  </si>
  <si>
    <t>Dumbo the Flying Elephant: voe no dumbo</t>
  </si>
  <si>
    <t>The Barnstormer: montanha russa para crianças. (RW)</t>
  </si>
  <si>
    <t>Meet Daring Disney Pals as Circus Star at Pete's Silly Slideshow (Mickey) tirar fotos</t>
  </si>
  <si>
    <t>Meet Ariel At Her Grotto</t>
  </si>
  <si>
    <t>The Many Adventures of Winnie the pooh: carrinho pelos bonecos do pooh</t>
  </si>
  <si>
    <t>The Magic Carpets of Aladin: tapetes que sobem e descem</t>
  </si>
  <si>
    <t>Swiss Family Tree House: casa na árvore</t>
  </si>
  <si>
    <t>HORÁRIO</t>
  </si>
  <si>
    <t>FAST PASS</t>
  </si>
  <si>
    <t>Endereço: 200 Epcot Center Drive Lake Buena Vista, FL32830</t>
  </si>
  <si>
    <t>Atrações Future World</t>
  </si>
  <si>
    <t>Meet Disney Pals at the Epcot - Character Spot: próximo ao Electric Umbrella para tirar fotos com os personagens</t>
  </si>
  <si>
    <t>Living With the land: você vai vendo estufas diferente da Disney</t>
  </si>
  <si>
    <t>Club Cool: experimente refrigerantes de todo o mundo de graça; (Itália NÃO)</t>
  </si>
  <si>
    <t>Atrações World Showcase (Sentido Horário)</t>
  </si>
  <si>
    <t>11 Pavilhões de países, abrem duas horas depois da abertura do parque</t>
  </si>
  <si>
    <t>World Showcase Passport: Passaporte infantil, você vai carimbando nos países</t>
  </si>
  <si>
    <t>México: Gran Fiesta Tour The Three Caballeros (O melhor); Foto com Donald Mexicano</t>
  </si>
  <si>
    <t>China: Filme da china não vale, 14 minutos</t>
  </si>
  <si>
    <t>Itália: Show na rua</t>
  </si>
  <si>
    <t>Estados Unidos: Show Voices of Liberty (12:15, 13:00, 13:15, 14:30, 15:15, 16:00, 16:15)</t>
  </si>
  <si>
    <t>Japão: Nada d+;</t>
  </si>
  <si>
    <t>Marrocos: Fotos com Aladim, gênio e Jasmine</t>
  </si>
  <si>
    <t>França: Filme de 20minutos não vale; Fotos com a Bela e a Fera; Marrie, melhor sorvete</t>
  </si>
  <si>
    <t>Reino Unido: Fotos com Mary Poppins, Alice e Chapeleiro Maluco</t>
  </si>
  <si>
    <t>Canadá: Nada de mais</t>
  </si>
  <si>
    <t>EPCOT (9h-21h)  - Chegar 08:30h!!!</t>
  </si>
  <si>
    <t>Sentido Anti-Horário</t>
  </si>
  <si>
    <t>Sentido Horário</t>
  </si>
  <si>
    <t>551 Rainforest Road Lake Buena Vista, FL 32830 (seo GPS por acaso não achar tente Osceola Pkwy, Lake Buena Vista,FL)</t>
  </si>
  <si>
    <t>Atrações Pandora – The World Of Avatar</t>
  </si>
  <si>
    <r>
      <t>Na’vi river journey: Passeio de barco pelo mundo de pandora (</t>
    </r>
    <r>
      <rPr>
        <sz val="11"/>
        <color rgb="FFFF0000"/>
        <rFont val="Times New Roman"/>
        <family val="1"/>
      </rPr>
      <t>FP+</t>
    </r>
    <r>
      <rPr>
        <sz val="11"/>
        <color theme="1"/>
        <rFont val="Times New Roman"/>
        <family val="1"/>
      </rPr>
      <t>)</t>
    </r>
  </si>
  <si>
    <t>Atrações Discovery Island</t>
  </si>
  <si>
    <t>Discovery Island Trails: zoo ao redor da árvore da vida: lêmures, flamingos e cangurus</t>
  </si>
  <si>
    <t>Tree of Life: árvore da vida com imagens de animais para se tirar fotos</t>
  </si>
  <si>
    <r>
      <t>Kilimanjaro safaris: safari pelo continente africano (</t>
    </r>
    <r>
      <rPr>
        <sz val="11"/>
        <color rgb="FFFF0000"/>
        <rFont val="Times New Roman"/>
        <family val="1"/>
      </rPr>
      <t>FP+</t>
    </r>
    <r>
      <rPr>
        <sz val="11"/>
        <color theme="1"/>
        <rFont val="Times New Roman"/>
        <family val="1"/>
      </rPr>
      <t>)</t>
    </r>
  </si>
  <si>
    <t>Gorilla Falls Exploration Trail: Passeio a pé para ver gorilas e hipopótamos</t>
  </si>
  <si>
    <t>Atrações Ásia</t>
  </si>
  <si>
    <t>Maharajah Jungle Trek: zoológico com tigres, morcegos e um dragão de comodo</t>
  </si>
  <si>
    <t>Atrações Dinoland U.S.A</t>
  </si>
  <si>
    <t>TriceraTop Spin: é como o dumbo, mas aqui são dinossauros</t>
  </si>
  <si>
    <r>
      <t>Spaceship Earth: Conta a jornada do homem e a evolução tecnológica; (</t>
    </r>
    <r>
      <rPr>
        <sz val="11"/>
        <color rgb="FFFF0000"/>
        <rFont val="Times New Roman"/>
        <family val="1"/>
      </rPr>
      <t>FP+</t>
    </r>
    <r>
      <rPr>
        <sz val="11"/>
        <color theme="1"/>
        <rFont val="Times New Roman"/>
        <family val="1"/>
      </rPr>
      <t>)</t>
    </r>
  </si>
  <si>
    <r>
      <t>Soarin Around the world para viajar o mundo todo de parapente; (</t>
    </r>
    <r>
      <rPr>
        <sz val="11"/>
        <color rgb="FFFF0000"/>
        <rFont val="Times New Roman"/>
        <family val="1"/>
      </rPr>
      <t>FP+</t>
    </r>
    <r>
      <rPr>
        <sz val="11"/>
        <color theme="1"/>
        <rFont val="Times New Roman"/>
        <family val="1"/>
      </rPr>
      <t>) – Melhor na Fila B1 (RW)</t>
    </r>
  </si>
  <si>
    <r>
      <t>Test Track: Você monta seu carro e testa competindo com os outros. Tem opção de single riders, mas ai não monta seu carro. (</t>
    </r>
    <r>
      <rPr>
        <sz val="11"/>
        <color rgb="FFFF0000"/>
        <rFont val="Times New Roman"/>
        <family val="1"/>
      </rPr>
      <t>FP+</t>
    </r>
    <r>
      <rPr>
        <sz val="11"/>
        <color theme="1"/>
        <rFont val="Times New Roman"/>
        <family val="1"/>
      </rPr>
      <t>) (RW)</t>
    </r>
  </si>
  <si>
    <r>
      <t>Noruega: Frozen ever After e Royal Sommerhus (</t>
    </r>
    <r>
      <rPr>
        <sz val="11"/>
        <color rgb="FFFF0000"/>
        <rFont val="Times New Roman"/>
        <family val="1"/>
      </rPr>
      <t>FP+</t>
    </r>
    <r>
      <rPr>
        <sz val="11"/>
        <color theme="1"/>
        <rFont val="Times New Roman"/>
        <family val="1"/>
      </rPr>
      <t xml:space="preserve">): Mundo da frozen </t>
    </r>
  </si>
  <si>
    <t>It’s Tough To Be a Bug: Filme 3D vida de inseto com sustinhos, cuidar com crianças (FP+)</t>
  </si>
  <si>
    <t>Let the Magic Begin. Abertura do parque. 5 minutos</t>
  </si>
  <si>
    <t>SHOW: Disney Festival of fantasy parede: Desfile dos personagens; 12 minutos. Adventure/Liberty/Main Street (Frente Castelo)</t>
  </si>
  <si>
    <t>ou 3</t>
  </si>
  <si>
    <t>MAPA</t>
  </si>
  <si>
    <r>
      <t xml:space="preserve">Atrações Main Street USA: </t>
    </r>
    <r>
      <rPr>
        <b/>
        <i/>
        <sz val="9"/>
        <color theme="1"/>
        <rFont val="Times New Roman"/>
        <family val="1"/>
      </rPr>
      <t>Entrada do Parque. Abre 1 hora antes da abertura do parque</t>
    </r>
  </si>
  <si>
    <r>
      <t>Foto com o Mickey ou Tinker Bell dentro do Town Square Theater a direita quando entra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</si>
  <si>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r>
      <t xml:space="preserve">Atrações Tomorrowland: </t>
    </r>
    <r>
      <rPr>
        <b/>
        <i/>
        <sz val="9"/>
        <color theme="1"/>
        <rFont val="Times New Roman"/>
        <family val="1"/>
      </rPr>
      <t>Região futurista do parque mais vazia pela manhã</t>
    </r>
  </si>
  <si>
    <r>
      <t>Buzz Lightyear’s Space Ranger Spin: nave onde você usa arma laser para marcar pontos;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</si>
  <si>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r>
      <t xml:space="preserve">Atrações Fantasyland: </t>
    </r>
    <r>
      <rPr>
        <b/>
        <i/>
        <sz val="9"/>
        <color theme="1"/>
        <rFont val="Times New Roman"/>
        <family val="1"/>
      </rPr>
      <t>A área mais infantil</t>
    </r>
  </si>
  <si>
    <r>
      <t>Under the sea – Journey of the little Mermaid: carrinho personagens da pequena sereia;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</si>
  <si>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r>
      <t>Princess Fairytale Hall (Princesas) tirar fotos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</si>
  <si>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r>
      <t>Peter Pan’s Fligth: sobrevoe a terra do nunca e encontre peter pan;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</si>
  <si>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r>
      <t>Atrações Liberty Square:</t>
    </r>
    <r>
      <rPr>
        <b/>
        <i/>
        <sz val="9"/>
        <color theme="1"/>
        <rFont val="Times New Roman"/>
        <family val="1"/>
      </rPr>
      <t xml:space="preserve"> Menor região do parque</t>
    </r>
  </si>
  <si>
    <r>
      <t>Haunted mansion: trem fantasma, mas que pode ir com criança pois é também engraçado;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</si>
  <si>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r>
      <t xml:space="preserve">Atrações Frontierland: </t>
    </r>
    <r>
      <rPr>
        <b/>
        <i/>
        <sz val="9"/>
        <color theme="1"/>
        <rFont val="Times New Roman"/>
        <family val="1"/>
      </rPr>
      <t>Velho oeste</t>
    </r>
  </si>
  <si>
    <r>
      <t>Big Thunder Mountain Railroad: montanha russa divertida e tranquila;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 (RW)</t>
    </r>
  </si>
  <si>
    <r>
      <t xml:space="preserve">Atrações Adventureland: </t>
    </r>
    <r>
      <rPr>
        <b/>
        <i/>
        <sz val="9"/>
        <color theme="1"/>
        <rFont val="Times New Roman"/>
        <family val="1"/>
      </rPr>
      <t>Área de aventura, piratas</t>
    </r>
  </si>
  <si>
    <r>
      <t>Pirates of the caribbean: barco pelo cenário do filme;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</si>
  <si>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r>
      <t>Jungle Cruise: passeio de barco na selva; (</t>
    </r>
    <r>
      <rPr>
        <sz val="9"/>
        <color rgb="FFFF0000"/>
        <rFont val="Times New Roman"/>
        <family val="1"/>
      </rPr>
      <t>FP+</t>
    </r>
    <r>
      <rPr>
        <sz val="9"/>
        <color theme="1"/>
        <rFont val="Times New Roman"/>
        <family val="1"/>
      </rPr>
      <t>)</t>
    </r>
  </si>
  <si>
    <t>Loja Emporium One-Stop. Pegar Butons gratuitos.</t>
  </si>
  <si>
    <t>-</t>
  </si>
  <si>
    <t>Carrousel of Progress</t>
  </si>
  <si>
    <r>
      <t>Seven Dwarfs Mine Train: Montanha russa dos 7 anões; (</t>
    </r>
    <r>
      <rPr>
        <sz val="9"/>
        <color rgb="FFFF0000"/>
        <rFont val="Times New Roman"/>
        <family val="1"/>
      </rPr>
      <t>FP+</t>
    </r>
    <r>
      <rPr>
        <sz val="9"/>
        <rFont val="Times New Roman"/>
        <family val="1"/>
      </rPr>
      <t>) (RW)</t>
    </r>
  </si>
  <si>
    <t>Festival of the lion King: Show com os personagens do filme Rei Leão (FP+). (10:00, 11:00, 12:00, 13:00, 14:00, 15:00, 16:00, 17:00, 18:00)</t>
  </si>
  <si>
    <t>Finding Nemo the Musical: musical, contando a história do filme; 30 minutos (FP+) (11:00, 12:00, 13:00, 14:30, 15:30, 16:30)</t>
  </si>
  <si>
    <t>Endereço: 351 South Studio Drive Lake Buena Vista, FL32830</t>
  </si>
  <si>
    <t>Atrações Sunset Boulevard</t>
  </si>
  <si>
    <t>Atrações Animation Courtyard</t>
  </si>
  <si>
    <t>Disney Junior Dance Party: Show. (9:40, 13:30, 11:20, 12:05, 12:55, 14:30, 15:30, 16:05, 16:55, 17:45)</t>
  </si>
  <si>
    <t>Atrações Toy Story Land</t>
  </si>
  <si>
    <r>
      <t>Toy Story Mania (</t>
    </r>
    <r>
      <rPr>
        <sz val="11"/>
        <color rgb="FFFF0000"/>
        <rFont val="Times New Roman"/>
        <family val="1"/>
      </rPr>
      <t>FP+</t>
    </r>
    <r>
      <rPr>
        <sz val="11"/>
        <rFont val="Times New Roman"/>
        <family val="1"/>
      </rPr>
      <t>): tiro ao alvo 3D, até a fila é bonita</t>
    </r>
  </si>
  <si>
    <r>
      <t>Sling Dog Dash: montanha russa (</t>
    </r>
    <r>
      <rPr>
        <sz val="11"/>
        <color rgb="FFFF0000"/>
        <rFont val="Times New Roman"/>
        <family val="1"/>
      </rPr>
      <t>FP+</t>
    </r>
    <r>
      <rPr>
        <sz val="11"/>
        <rFont val="Times New Roman"/>
        <family val="1"/>
      </rPr>
      <t>)</t>
    </r>
  </si>
  <si>
    <t>Alien Swirling Saucer: Carrinhos que giram e trocam de trilho</t>
  </si>
  <si>
    <t>Atrações Commissary Lane</t>
  </si>
  <si>
    <t>Mickey and miney starring in red carpet</t>
  </si>
  <si>
    <t>Atrações Echo Lake</t>
  </si>
  <si>
    <t>Marcho f the First Order: Show na rua</t>
  </si>
  <si>
    <t>A galaxy far far way: show na rua</t>
  </si>
  <si>
    <t>Celebrity Spotligth: Tirar foto e pegar autógrafo do Olaf</t>
  </si>
  <si>
    <t>Mickey and Minnie´s Runaway Railway: na réplica do teatro chinês, trenzinho (Inauguração Primavera 2020)</t>
  </si>
  <si>
    <t>29 de Agosto de 2019 inaugura a land do Star Wars;</t>
  </si>
  <si>
    <t>ou 1</t>
  </si>
  <si>
    <t>Endereço: 7007 Sea World Dr, Orlando, FL32821</t>
  </si>
  <si>
    <t>Sentido anti-Horário</t>
  </si>
  <si>
    <t>Atrações Sea World</t>
  </si>
  <si>
    <r>
      <t>Wild Artic: Simulação expedição no ártico no final vê urso polar; (Child Swap)</t>
    </r>
    <r>
      <rPr>
        <b/>
        <sz val="11"/>
        <rFont val="Calibri"/>
        <family val="2"/>
        <scheme val="minor"/>
      </rPr>
      <t xml:space="preserve"> </t>
    </r>
  </si>
  <si>
    <t xml:space="preserve">Playground para Crianças ( Sesame Street) </t>
  </si>
  <si>
    <t>Super Grover’s Box Car Derby: ​montanha russa infantil do Grover</t>
  </si>
  <si>
    <t>Big Bird's Twirl'n'Whirl:​ atração giratória do Garibaldo</t>
  </si>
  <si>
    <t>​Cookie Monster's Cookie Drop:​ elevador que cai do Come Come</t>
  </si>
  <si>
    <t>Count-Around Playground: área com brinquedos no estilo playground</t>
  </si>
  <si>
    <t>Elmo's Choo Choo Train: ​passeio de trem do Elmo</t>
  </si>
  <si>
    <t>Sea Carrousel</t>
  </si>
  <si>
    <t>Sesame Street Party Parade na Sesame Street. 11:30, 14:30</t>
  </si>
  <si>
    <t>One Ocean (Shamu Stadium): Show da baleia shamu, as fileiras mais próximas levam banho de água. 12:30, 15:30, 17:00</t>
  </si>
  <si>
    <t>Shark Encounter: Aquário embaixo da água que te permite ver o habitat dos tubarões</t>
  </si>
  <si>
    <t>Shamu Underwater Viewing: Visitar as baleias</t>
  </si>
  <si>
    <t>Pacific Point Preserve: Focas</t>
  </si>
  <si>
    <t>Sea Lion High - The new Class: Teatro de lontras e morsas, além de leões marinhos. 13:00, 15:30</t>
  </si>
  <si>
    <t>Antarctica: Empire of the Penguin: Mostra como é a vida dos pinguins, quando for para o carrinho precisa escolher a intensidade: Leve (mild) ou radical (wild); (Child Swap)</t>
  </si>
  <si>
    <t>Turtle Trek: Vida das tartarugas</t>
  </si>
  <si>
    <t>Dolphin Cove: Tanque com golfinhos</t>
  </si>
  <si>
    <t>Dolphin Days: Show com os golfinhos no Dolphin Teater. 11:00, 14:30, 16:00</t>
  </si>
  <si>
    <t>Pagos a Parte</t>
  </si>
  <si>
    <t>Dolphin Encounter (Dolphin Cove) ($20,00), outro tour oferecido no parque que é mais curto e “direto ao ponto”. Comprar antes https://seaworld.com/orlando/tours/dolphin-encounter/</t>
  </si>
  <si>
    <t>Endereço: 6000 Universal Blvd, Orlando, FL32819</t>
  </si>
  <si>
    <t>Ir direto para área do Harry Potter e ir fazendo o senti anti-horário</t>
  </si>
  <si>
    <t>Atrações The Wizarding World of Harry Potter - DIAGON ALLEY</t>
  </si>
  <si>
    <t>Ollivanders: loja de varinhas, compre a de etiqueta dourada que faz feitiços pelo parque</t>
  </si>
  <si>
    <r>
      <t xml:space="preserve">Harry Potter and the Escape from Gringotts: montanha russa simulador 3D; </t>
    </r>
    <r>
      <rPr>
        <sz val="9"/>
        <rFont val="Calibri"/>
        <family val="2"/>
        <scheme val="minor"/>
      </rPr>
      <t>(Child Swap) (</t>
    </r>
    <r>
      <rPr>
        <sz val="9"/>
        <color rgb="FFFF0000"/>
        <rFont val="Calibri"/>
        <family val="2"/>
        <scheme val="minor"/>
      </rPr>
      <t>Single</t>
    </r>
    <r>
      <rPr>
        <sz val="9"/>
        <rFont val="Calibri"/>
        <family val="2"/>
        <scheme val="minor"/>
      </rPr>
      <t>)</t>
    </r>
  </si>
  <si>
    <t>Hogwarts Express: trem que conecta o beco diagonal (Que fica na Universal Studios) com a vila de Hogsmeade (Que fica no Islands of Adventure).</t>
  </si>
  <si>
    <t>The Tales Of Beedle The Bard: Show. 10:00, 11:00, 12:00, 14:30, 15:30, 16:30, 18:00, 19:00, 20:00</t>
  </si>
  <si>
    <t>Celestina Warbeck and the Banshees: Show. 10:30, 11:30, 12:30, 14:00, 15:00, 16:00, 18:30, 19:30, 20:30</t>
  </si>
  <si>
    <t>Ollivanders: Show. (Contínuo)</t>
  </si>
  <si>
    <t>Atrações New York</t>
  </si>
  <si>
    <t>Race Through New York Starring Jimmy Fallon: é um simulador divertido que te leva para um passeio. Funciona com o novo conceito de fila virtual</t>
  </si>
  <si>
    <t>Atrações Production Central</t>
  </si>
  <si>
    <t>Despicable Me Minion Mayhem: É um simulador dos minions (Child Swap)</t>
  </si>
  <si>
    <t>Shrek 4-D: um filme engraçadinho em 4-D com o Shrek. (Child Swap)</t>
  </si>
  <si>
    <t>Meet Shrek and Donkey: Show. 10:10-12:45, 13:50-16:25</t>
  </si>
  <si>
    <t>Atrações Hollywood</t>
  </si>
  <si>
    <t>Hollywood Character Zon: Foto Personagens Scoob-doo. 09:00-16:15</t>
  </si>
  <si>
    <t>Universal’s Superstar Parade: show infantil na rua. 17:00</t>
  </si>
  <si>
    <t>Character Party Zone: Foto Personagens. (Contínuo)</t>
  </si>
  <si>
    <t>Atrações Wood Woodpecker Kidzone</t>
  </si>
  <si>
    <t>Meet SpongeBob SquarePants: Fotos Bob Esponja. 10:00-20:30</t>
  </si>
  <si>
    <t>E.T. Adventure: essa é uma das mais tradicionais atrações de Orlando. (Child Swap). Abre as 10:00</t>
  </si>
  <si>
    <t>Fievel's Playland: parquinho do Fivel</t>
  </si>
  <si>
    <t>Woody Woodpecker’s Nuthouse Coaster: : montanha russa do Pica-Pau. (Child Swap). Abre as 10:00</t>
  </si>
  <si>
    <t>A Day in the Park with Barney: teatrinho com o Barney e seus amigos. 11:30, 12:45, 14:00, 15:00, 16:15</t>
  </si>
  <si>
    <t>Atrações SpringField</t>
  </si>
  <si>
    <t>Kang &amp; Kodos’ Twirl ‘n’ Hurl: mais uma atração no estilo do Dumbo (Child Swap)</t>
  </si>
  <si>
    <t>The Simpsons Character Zone: Fotos com Simpson. 10:00-16:30</t>
  </si>
  <si>
    <t>UNIVERSAL STUDIOS (9h-22h) - Chegar 08:30h!!!</t>
  </si>
  <si>
    <t>ALMOÇAR: Festival Food &amp; Wine - OUTUBRO - Comidas nas barraquinhas de rua U$$ 3 a 8 o prato</t>
  </si>
  <si>
    <r>
      <t>Meet Favorite Disney Pals at Adventure Outpost: Fotos com o Mickey e a Minnie em trajes de safari (</t>
    </r>
    <r>
      <rPr>
        <sz val="10"/>
        <color rgb="FFFF0000"/>
        <rFont val="Times New Roman"/>
        <family val="1"/>
      </rPr>
      <t>FP+</t>
    </r>
    <r>
      <rPr>
        <sz val="10"/>
        <color theme="1"/>
        <rFont val="Times New Roman"/>
        <family val="1"/>
      </rPr>
      <t>)</t>
    </r>
  </si>
  <si>
    <t>ALMOÇAR: Comprar Ingresso com alimentação inclusa</t>
  </si>
  <si>
    <r>
      <t xml:space="preserve">Stitchs gret escape!: Show do Stitch </t>
    </r>
    <r>
      <rPr>
        <b/>
        <i/>
        <sz val="9"/>
        <color rgb="FFFF0000"/>
        <rFont val="Times New Roman"/>
        <family val="1"/>
      </rPr>
      <t>(Fechado Temporariamente)</t>
    </r>
  </si>
  <si>
    <r>
      <t>Beauty and the beast live on stage: Musical bela e a fera. (11h, 13h, 14h, 16h, 17h) (</t>
    </r>
    <r>
      <rPr>
        <b/>
        <i/>
        <sz val="11"/>
        <color rgb="FFFF0000"/>
        <rFont val="Times New Roman"/>
        <family val="1"/>
      </rPr>
      <t>FP+</t>
    </r>
    <r>
      <rPr>
        <b/>
        <i/>
        <sz val="11"/>
        <rFont val="Times New Roman"/>
        <family val="1"/>
      </rPr>
      <t>). 30 min</t>
    </r>
  </si>
  <si>
    <r>
      <t>Voyage of the little Mermaid: teatro pequena sereia; (</t>
    </r>
    <r>
      <rPr>
        <b/>
        <i/>
        <sz val="10"/>
        <color rgb="FFFF0000"/>
        <rFont val="Times New Roman"/>
        <family val="1"/>
      </rPr>
      <t>FP+</t>
    </r>
    <r>
      <rPr>
        <b/>
        <i/>
        <sz val="10"/>
        <rFont val="Times New Roman"/>
        <family val="1"/>
      </rPr>
      <t>) (09:30, 10:00, 10:25, 10:50, 11:15, 11:40, 12:05, 12:30, 12:55, 13:20, 13:45, 14:10, 14:35, 15:00, 15:30, 16:00, 16:25, 16:50, 17:15, 17:40, 18:10, 18:40, 19:05, 19:40, 20:05). 17 min</t>
    </r>
  </si>
  <si>
    <t>Atrações The Wizarding World Of Harry Potter - Hogsmeade</t>
  </si>
  <si>
    <r>
      <t xml:space="preserve">Fligth of the Hipporiff: Montanha russa leve; </t>
    </r>
    <r>
      <rPr>
        <sz val="11"/>
        <rFont val="Calibri"/>
        <family val="2"/>
        <scheme val="minor"/>
      </rPr>
      <t>(Child Swap)</t>
    </r>
  </si>
  <si>
    <t>Castle Tour: peça para fazer o passeio a pé</t>
  </si>
  <si>
    <t>Frog Choir: show no palco. 10, 11, 12:00, 13:45, 14:15, 14:45, 15:15, 15:45, 16:15, 17:30, 18:30</t>
  </si>
  <si>
    <t>Hogwarts “Express” – Hogmeade Station</t>
  </si>
  <si>
    <t>Atrações Jurassic Park</t>
  </si>
  <si>
    <t>Jurassic Park Discovery Center: laboratório do filme. 10:00-17:00</t>
  </si>
  <si>
    <t>Raptor Encounter: Fotos com o dinossauro. 10:00-18:30</t>
  </si>
  <si>
    <t>Pteranodon Flyers: Voo divertido (Child Swap)</t>
  </si>
  <si>
    <t>Camp Jurassic: Parquinho de dinossauros</t>
  </si>
  <si>
    <t>Atrações Skull Island: Reign Of Kong</t>
  </si>
  <si>
    <t>Skull Island: Reign of Kong: simulador</t>
  </si>
  <si>
    <t>Atrações Toon Lagoon</t>
  </si>
  <si>
    <t xml:space="preserve">Classic Comic Book Characters: Fotos Betty Boop, Popeye. 11:15-14:00 e 14:30-17:00 </t>
  </si>
  <si>
    <t>Atrações Marvel Super Hero Island</t>
  </si>
  <si>
    <r>
      <t>The Amazing Adventures of Spider-man: simulador do homem aranha (Child Swap) (</t>
    </r>
    <r>
      <rPr>
        <sz val="8"/>
        <color rgb="FFFF0000"/>
        <rFont val="Calibri"/>
        <family val="2"/>
        <scheme val="minor"/>
      </rPr>
      <t>Single</t>
    </r>
    <r>
      <rPr>
        <sz val="8"/>
        <rFont val="Calibri"/>
        <family val="2"/>
        <scheme val="minor"/>
      </rPr>
      <t>)</t>
    </r>
  </si>
  <si>
    <t>Atrações Seuss Landing</t>
  </si>
  <si>
    <t>The Cat in the Hat: trenzinho pela história (Child Swap)</t>
  </si>
  <si>
    <t>The Higth in the Sky Seuss Trolley Train Ride: trenzinho que passa pela land; (Child Swap)</t>
  </si>
  <si>
    <t>Oh! The Stories You'll Hear!. Show. 10:30, 11:30, 12:30, 14:30, 15:30, 16:30</t>
  </si>
  <si>
    <t>Seuss Character Zone. Fotos. 09:-12:20 e 13:00-16:20</t>
  </si>
  <si>
    <t>ISLAND OF ADVENTURE (9h-22h) - Chegar 08:30h!!!</t>
  </si>
  <si>
    <t>Endereço: 8375 International Dr, Orlando, FL 32819, EUA</t>
  </si>
  <si>
    <t>I-DRIVE (10h-2h)</t>
  </si>
  <si>
    <t>Atrações Icon Park</t>
  </si>
  <si>
    <t>The Wheel - 20 Minutos. Dom-Qui 10h-22h, Sex-Sab 10h-12h</t>
  </si>
  <si>
    <t>Madame Tussauds orlando - Em 1:30 se vê tudo. Dom-Qui 10h-22h, Sex-Sab 10h-23h</t>
  </si>
  <si>
    <t>SEA LIFE Orlando Aquarium. Em 30min se vê tudo. Todos os dias 10h-21h</t>
  </si>
  <si>
    <t>OUTLET (Orlando Premium Outlets, 4951 International Dr, Orlando, FL 32819, EUA)</t>
  </si>
  <si>
    <t>Atrações Disney Spring</t>
  </si>
  <si>
    <t>Balão preso no cabo de aço 10-15 minutos</t>
  </si>
  <si>
    <t>Endereço: 1780 E. Buena Vista Drive Lake Buena Vista, FL32830</t>
  </si>
  <si>
    <t xml:space="preserve">DISNEY SPRING (10h-24h) </t>
  </si>
  <si>
    <t>??</t>
  </si>
  <si>
    <t>Alemanha: Fotos com a Branca de Neve e o Dunga; Karamell-Küche, a loja de Doces de Caramelos</t>
  </si>
  <si>
    <t>Pegar Monorail (ou ferry) para chegar na entrada do parque</t>
  </si>
  <si>
    <t>Comprar o copo recarregável do parque</t>
  </si>
  <si>
    <t>Pegar Bottons no Guest Relations na entrada do parque</t>
  </si>
  <si>
    <t>Outlet Marketplace (5269 International Dr, Orlando, FL 32819, EUA)</t>
  </si>
  <si>
    <t>UBER (3km - U$$ 7,33)</t>
  </si>
  <si>
    <t>UBER (1km - U$$ 4,45)</t>
  </si>
  <si>
    <t>Walmart (Tem tudo desde comida a presentes - Qualidade menor/Preço menor)</t>
  </si>
  <si>
    <t>Trader Joes (mais focado em comidas com produtos de marca própria)</t>
  </si>
  <si>
    <t>Target (Preço bons mas qualidade um pouco melhor que walmart)</t>
  </si>
  <si>
    <t>Publix (Mais focado em alimentos e tem brasileiros tambem)</t>
  </si>
  <si>
    <t>Dolar Tree (Tudo custa 1 dólar)</t>
  </si>
  <si>
    <t>Refeições Infantis Brasileiras Prontas:</t>
  </si>
  <si>
    <t>mrspotatokids (Baby U$$ 5,99 - Kids U$$ 7,99) (407) 290-0991 - 4550 S Kirkman Rd</t>
  </si>
  <si>
    <t>MERCADOS</t>
  </si>
  <si>
    <t>Ver o que fica mais perto do hotel</t>
  </si>
  <si>
    <t>Blue Heron</t>
  </si>
  <si>
    <t>Grand Villas</t>
  </si>
  <si>
    <t>Blue Tree</t>
  </si>
  <si>
    <t>Legacy Vacation</t>
  </si>
  <si>
    <t>Wallgreens (Drogaria)</t>
  </si>
  <si>
    <t>3 KM - $ 7,38</t>
  </si>
  <si>
    <t>2,5 KM - $ 7</t>
  </si>
  <si>
    <t>5 KM - $ 9,19</t>
  </si>
  <si>
    <t>4 KM - $ 9</t>
  </si>
  <si>
    <t>2 KM - $ 6</t>
  </si>
  <si>
    <t>0,5 KM</t>
  </si>
  <si>
    <t>0,3 KM</t>
  </si>
  <si>
    <t>Sleepy Hollow - Comer a melhor sobremesa da Disney - Funnel Cake. U$$ 7,99</t>
  </si>
  <si>
    <t>Sorveteria Ice Cream Parlor (Main Street): Mickey’s Kitchen Sink Sundae (Sorvete na pia - U$$ 16,99)</t>
  </si>
  <si>
    <t xml:space="preserve">Sobremesa: Sunshine Seasons
Whoopie Pie: Dois “cookies” de bolo red velvet com recheio de cream cheese e cobertos com pedaços de chocolate $4.29 </t>
  </si>
  <si>
    <r>
      <t xml:space="preserve">Main Street USA: </t>
    </r>
    <r>
      <rPr>
        <b/>
        <i/>
        <sz val="9"/>
        <color theme="1"/>
        <rFont val="Times New Roman"/>
        <family val="1"/>
      </rPr>
      <t>Entrada do Parque</t>
    </r>
  </si>
  <si>
    <t>MAGIC KINGDOM (16h-24h) - Chegar 16:00</t>
  </si>
  <si>
    <t>16:00-19:00</t>
  </si>
  <si>
    <t>Personagens Raros</t>
  </si>
  <si>
    <t>Pegar sacolinha para ganhar doces e levar uma mochila para colocar tudo</t>
  </si>
  <si>
    <t>Hocus Pocus Villain Spectacular</t>
  </si>
  <si>
    <t>Frontierland Costume Promenade (novo)</t>
  </si>
  <si>
    <t>Brinquedos abertos com muito pouca fila</t>
  </si>
  <si>
    <t xml:space="preserve">Boo to You Parade (desfile). Acontece na Main Street </t>
  </si>
  <si>
    <t xml:space="preserve">Happy Hallowishes Fireworks Spectacular (Show de fogos). Acontece na Main Street </t>
  </si>
  <si>
    <t>17KM</t>
  </si>
  <si>
    <t>U$$ 15</t>
  </si>
  <si>
    <t>19KM</t>
  </si>
  <si>
    <t>U$$ 17</t>
  </si>
  <si>
    <t>Para 3 pessoas:</t>
  </si>
  <si>
    <t>8,5KM</t>
  </si>
  <si>
    <t>U$$ 10</t>
  </si>
  <si>
    <t>10KM</t>
  </si>
  <si>
    <t>U$$ 11</t>
  </si>
  <si>
    <t>Uber: U$$ 20,00</t>
  </si>
  <si>
    <t>15KM</t>
  </si>
  <si>
    <t>U$$ 14</t>
  </si>
  <si>
    <t>15,5KM</t>
  </si>
  <si>
    <t>11KM</t>
  </si>
  <si>
    <t>U$$ 12</t>
  </si>
  <si>
    <t>12KM</t>
  </si>
  <si>
    <t>U$$ 13</t>
  </si>
  <si>
    <r>
      <t xml:space="preserve">Cirque du Soleil - Category 1 </t>
    </r>
    <r>
      <rPr>
        <b/>
        <sz val="11"/>
        <color rgb="FFFF0000"/>
        <rFont val="Calibri"/>
        <family val="2"/>
        <scheme val="minor"/>
      </rPr>
      <t>(VALOR???)</t>
    </r>
  </si>
  <si>
    <t>3,5KM</t>
  </si>
  <si>
    <t>U$$ 7</t>
  </si>
  <si>
    <t>4KM</t>
  </si>
  <si>
    <t>13,5KM</t>
  </si>
  <si>
    <t>U$$ 13,60</t>
  </si>
  <si>
    <t>8KM</t>
  </si>
  <si>
    <t>6,5KM</t>
  </si>
  <si>
    <t>U$$ 9</t>
  </si>
  <si>
    <t>6KM</t>
  </si>
  <si>
    <t>U$$ 8</t>
  </si>
  <si>
    <t>13KM</t>
  </si>
  <si>
    <t>5,5KM</t>
  </si>
  <si>
    <t>U$$ 7,50</t>
  </si>
  <si>
    <t>5 Comidinhas (U$$ 39,95)</t>
  </si>
  <si>
    <t>5KM</t>
  </si>
  <si>
    <t>SEA WORLD (9h-18h) - Chegar 09:00h!!!</t>
  </si>
  <si>
    <r>
      <t xml:space="preserve">Wallgrens: </t>
    </r>
    <r>
      <rPr>
        <sz val="11"/>
        <color theme="1"/>
        <rFont val="Calibri"/>
        <family val="2"/>
        <scheme val="minor"/>
      </rPr>
      <t>Comprar cartão de recarga do UBER (U$$ 350,00)</t>
    </r>
  </si>
  <si>
    <t>World of Disney</t>
  </si>
  <si>
    <t>Coca-Cola Store Rooftop Beverage Bar</t>
  </si>
  <si>
    <t>ALMOÇAR: Be Our Guest Retaurant (Dentro castelo Bela e Fera) - Quick service pede no balcão - Reservar antes (https://mousedining.com). Cardápio: https://disneyworld.disney.go.com/pt-br/dining/magic-kingdom/be-our-guest-restaurant/menus/ - Média U$$20,00 (EU: "Croque Monsieur" - Sanduíche grelhado de presunto e queijo gruyère e bechamel com batatas fritas. U$$ 15,99 + bebida U$$ 5) (MV: "Feast à la Beast" - Frango cozido e purê de batatas U$$ 9,79)</t>
  </si>
  <si>
    <r>
      <t xml:space="preserve">Atrações África: </t>
    </r>
    <r>
      <rPr>
        <sz val="10"/>
        <color theme="1"/>
        <rFont val="Times New Roman"/>
        <family val="1"/>
      </rPr>
      <t>Vá pela manhã para ver o maior número de animais acordados. Tente ficar do lado esquerdo do caminhão e para ser o primeiro da sua fileira para ninguém bloquear sua visão.</t>
    </r>
  </si>
  <si>
    <t>ALMOÇAR: Pizzafari - Média U$$ 15,00 - Quick service pede no balcão. Não precisa reservar e pode pedir pelo celular. Cadápio: https://disneyworld.disney.go.com/pt-br/dining/animal-kingdom/pizzafari/menus/. (EU: "Cheese Pizza" - Pizza de queijo U$$ 9,99 + bebida U$$ 3,99) - (MV: "Mickey Pasta with Turkey Marinara Sauce" - Macarrão do Mickey com molho marinara de peru servido com acompanhamento de uvas, palitos de cenoura e opção de leite semidesnatado ou água. U$$ 6,69)</t>
  </si>
  <si>
    <t>ALMOÇAR: ABC Commissary. Quick service pede no balcão. Média: U$$15. Não precisa reservar e pode pedir pelo celular. Cardápio: https://disneyworld.disney.go.com/pt-br/dining/hollywood-studios/abc-commissary/menus/ (EU: "1/3 lb Angus Bacon Cheeseburger" - Porção de 1/3 de libra de cheesebúrguer de carne angus e bacon U$$ 11,99 + bebida U$$ 4,49) - (MV: "Chicken Strips" - Tiras de frango servidas com vagem salteada e batata frita, com opção de leite semidesnatado ou água. U$$ 7,39)</t>
  </si>
  <si>
    <t>ALMOÇAR: Finnegan’s Bar &amp; Grill. Pub Irlandês. Table service - Garçon (+ Gorgeta (TIP) 15%). Média U$$ 20,00. Cardápio: www.universalorlando.com/webcontent/en/us/things-to-do/dining/finnegans-bar-grill/all-day-menu.html?v=a6 (EU: "Dingle Seafood Pie" - Salmão fresco, bacalhau e camarão em um molho de creme leve com purê de batatas, coberto com queijo cheddar. U$$ 17,49 + bebida copo refil) - (MV: Come junto pois não tem infantil)</t>
  </si>
  <si>
    <t>ALMOÇAR: Outback Steakhouse. Table Service - Garçon (+ Gorgeta (TIP) 15%). Média U$$ 15,00. Cardápio: http://outback.blob.core.windows.net/menus/dinner/M24.pdf (BAKED POTATO SOUP CUP U$$ 3,29 + BACON BOURBON SALMON 7 U$$ 17,49 + bebida U$$ 4) (MV: Como junto não tem infantil)</t>
  </si>
  <si>
    <t xml:space="preserve"> Comprar Magic Band e trocar ingressos da Disney na TICKET CENTER, guest relation (Perto da Zara)</t>
  </si>
  <si>
    <t xml:space="preserve">Uber: </t>
  </si>
  <si>
    <t>JANTAR:</t>
  </si>
  <si>
    <r>
      <t>Comida: Almoço (U$$ 23,99 +</t>
    </r>
    <r>
      <rPr>
        <b/>
        <sz val="10"/>
        <color rgb="FFFF0000"/>
        <rFont val="Calibri"/>
        <family val="2"/>
        <scheme val="minor"/>
      </rPr>
      <t xml:space="preserve"> U$$ 30</t>
    </r>
    <r>
      <rPr>
        <b/>
        <sz val="10"/>
        <color theme="1"/>
        <rFont val="Calibri"/>
        <family val="2"/>
        <scheme val="minor"/>
      </rPr>
      <t>) + Sobremesa U$$ 7,99 + U$$ 7,99 +</t>
    </r>
    <r>
      <rPr>
        <b/>
        <sz val="10"/>
        <color rgb="FFFF0000"/>
        <rFont val="Calibri"/>
        <family val="2"/>
        <scheme val="minor"/>
      </rPr>
      <t xml:space="preserve"> TAX U$$ 4,89</t>
    </r>
  </si>
  <si>
    <r>
      <t xml:space="preserve">Comida: Almoço (U$$ 25,17 + </t>
    </r>
    <r>
      <rPr>
        <b/>
        <sz val="10"/>
        <color rgb="FFFF0000"/>
        <rFont val="Calibri"/>
        <family val="2"/>
        <scheme val="minor"/>
      </rPr>
      <t>U$$ 30</t>
    </r>
    <r>
      <rPr>
        <b/>
        <sz val="10"/>
        <color theme="1"/>
        <rFont val="Calibri"/>
        <family val="2"/>
        <scheme val="minor"/>
      </rPr>
      <t xml:space="preserve">) + Sobremesa U$$ 16,99 + </t>
    </r>
    <r>
      <rPr>
        <b/>
        <sz val="10"/>
        <color rgb="FFFF0000"/>
        <rFont val="Calibri"/>
        <family val="2"/>
        <scheme val="minor"/>
      </rPr>
      <t>TAX U$$ 5,05</t>
    </r>
    <r>
      <rPr>
        <b/>
        <sz val="10"/>
        <color theme="1"/>
        <rFont val="Calibri"/>
        <family val="2"/>
        <scheme val="minor"/>
      </rPr>
      <t xml:space="preserve"> </t>
    </r>
  </si>
  <si>
    <r>
      <t>Comida: Janta (</t>
    </r>
    <r>
      <rPr>
        <b/>
        <sz val="11"/>
        <color rgb="FFFF0000"/>
        <rFont val="Calibri"/>
        <family val="2"/>
        <scheme val="minor"/>
      </rPr>
      <t>U$$ 30 + U$$ 25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 xml:space="preserve">TAX U$$ 2,80 </t>
    </r>
  </si>
  <si>
    <r>
      <t xml:space="preserve">Comida: Almoço (U$$ 16 + </t>
    </r>
    <r>
      <rPr>
        <b/>
        <sz val="11"/>
        <color rgb="FFFF0000"/>
        <rFont val="Calibri"/>
        <family val="2"/>
        <scheme val="minor"/>
      </rPr>
      <t>U$$ 20</t>
    </r>
    <r>
      <rPr>
        <b/>
        <sz val="11"/>
        <color theme="1"/>
        <rFont val="Calibri"/>
        <family val="2"/>
        <scheme val="minor"/>
      </rPr>
      <t xml:space="preserve">) + Sobremesa (U$$ 4,29 + </t>
    </r>
    <r>
      <rPr>
        <b/>
        <sz val="11"/>
        <color rgb="FFFF0000"/>
        <rFont val="Calibri"/>
        <family val="2"/>
        <scheme val="minor"/>
      </rPr>
      <t>U$$ 9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>TAX U$$ 3,45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</si>
  <si>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Comida: Almoço (U$$ 20,67 </t>
    </r>
    <r>
      <rPr>
        <b/>
        <sz val="11"/>
        <color rgb="FFFF0000"/>
        <rFont val="Calibri"/>
        <family val="2"/>
        <scheme val="minor"/>
      </rPr>
      <t>+ U$$ 30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 xml:space="preserve">TAX U$$ 3,54 </t>
    </r>
  </si>
  <si>
    <t>Uber:</t>
  </si>
  <si>
    <t>RESERVA</t>
  </si>
  <si>
    <r>
      <t xml:space="preserve">Comida: Almoço (U$$ 23,87 + </t>
    </r>
    <r>
      <rPr>
        <b/>
        <sz val="11"/>
        <color rgb="FFFF0000"/>
        <rFont val="Calibri"/>
        <family val="2"/>
        <scheme val="minor"/>
      </rPr>
      <t>U$$ 30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>TAX U$$ 3,77</t>
    </r>
  </si>
  <si>
    <r>
      <t xml:space="preserve">Comida: Almoço (U$$ 41,27 + </t>
    </r>
    <r>
      <rPr>
        <b/>
        <sz val="11"/>
        <color rgb="FFFF0000"/>
        <rFont val="Calibri"/>
        <family val="2"/>
        <scheme val="minor"/>
      </rPr>
      <t>U$$ 35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 xml:space="preserve">U$$ 11,44 (TIP 15%) </t>
    </r>
    <r>
      <rPr>
        <b/>
        <sz val="11"/>
        <rFont val="Calibri"/>
        <family val="2"/>
        <scheme val="minor"/>
      </rPr>
      <t>+</t>
    </r>
    <r>
      <rPr>
        <b/>
        <sz val="11"/>
        <color rgb="FFFF0000"/>
        <rFont val="Calibri"/>
        <family val="2"/>
        <scheme val="minor"/>
      </rPr>
      <t xml:space="preserve"> TAX U$ 5,33</t>
    </r>
  </si>
  <si>
    <r>
      <t xml:space="preserve">Comida: Almoço (U$$ 17,49 + </t>
    </r>
    <r>
      <rPr>
        <b/>
        <sz val="11"/>
        <color rgb="FFFF0000"/>
        <rFont val="Calibri"/>
        <family val="2"/>
        <scheme val="minor"/>
      </rPr>
      <t>U$$ 25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 xml:space="preserve">U$$ 6,37 (TIP 15%) </t>
    </r>
    <r>
      <rPr>
        <b/>
        <sz val="11"/>
        <rFont val="Calibri"/>
        <family val="2"/>
        <scheme val="minor"/>
      </rPr>
      <t xml:space="preserve">+ </t>
    </r>
    <r>
      <rPr>
        <b/>
        <sz val="11"/>
        <color rgb="FFFF0000"/>
        <rFont val="Calibri"/>
        <family val="2"/>
        <scheme val="minor"/>
      </rPr>
      <t>TAX U$$ 2,97</t>
    </r>
  </si>
  <si>
    <r>
      <t xml:space="preserve">Comida: Almoço (U$$ 19,98 + </t>
    </r>
    <r>
      <rPr>
        <b/>
        <sz val="11"/>
        <color rgb="FFFF0000"/>
        <rFont val="Calibri"/>
        <family val="2"/>
        <scheme val="minor"/>
      </rPr>
      <t>U$$ 25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>TAX U$$ 3,14</t>
    </r>
  </si>
  <si>
    <t>ALMOÇAR: Thunder Falls Terrace. Quick Service, pede no balcão. Média U$$: 20,00. Cardápio: www.universalorlando.com/webcontent/en/us/things-to-do/dining/thunder-falls-terrace/menu.html?search-input=Finnegan%E2%80%99s%20Bar%20%26%20Grill (EU: "Chargrilled Ribs Platter" - Costelas com molho de manga e churrasco. - U$$ 16,99 + bebida copo refil) - (MV: "Rice and Beans" - Arroz e Feijão. U$$2.99)</t>
  </si>
  <si>
    <t>ALMOÇAR: T-Rex. Table Service - Garçon (+ Gorgeta (TIP) 15%) .  Reservar antes (https://mousedining.com). Média U$$: 30,00.  Cardápio: https://disneyworld.disney.go.com/pt-br/dining/disney-springs/t-rex/menus (EU: "Crustacean Trio" - Trio de frutos do mar U$$ 27,99 + Limonada de Morangossauro U$$ 4,29) - (MV: "Shrimpkens" - Camarão empanado e Jurassic Chicken Tidbits™ servidos com acompanhamento e bebida à sua escolha. U$$ 8,99)</t>
  </si>
  <si>
    <t>ALMOÇAR: Peco’s Bill Café - Quick service pede no balcão. Cardápio: https://disneyworld.disney.go.com/pt-br/dining/magic-kingdom/pecos-bill-tall-tale-inn-and-cafe/menus/ - Média U$$20,00 (EU: "1/3 lb Angus Bacon Cheeseburger" - Porção de 1/3 de libra de cheesebúrguer de carne angus e bacon. U$$ 13,49 + bebida U$$ 3,99) - (MV: "Cheeseburger" - hambúrguer de carne angus pequeno grelhado com queijo em um pão servido com purê de maçã, uma tangerina e opção de leite Mickey 1%, água Dasani® pequena ou suco de maçã 100% U$$ 7,69)</t>
  </si>
  <si>
    <t>ALMOÇAR: Pinocchio Village Haus - Média U$$:20,00. Quick service pede no balcão e pode pedir pelo celular. Cardápio: https://disneyworld.disney.go.com/pt-br/dining/magic-kingdom/pinocchio-village-haus/menus/ (Chicken Parmesan Pasta - Macarrão com frango e queijo parmesão - U$$ 13,49 + bebida U$$ 3,99) - (MV: "Pasta" Butter - Macarrão na manteiga U$$ 6,49) - Pegar mesas na janela que tem vista para atração "It´s a Samll World"</t>
  </si>
  <si>
    <t xml:space="preserve">Compra: </t>
  </si>
  <si>
    <t xml:space="preserve">Comidinhas Brasileiras: </t>
  </si>
  <si>
    <t xml:space="preserve">Uber: Hotel (U$$ 11) + 1º Outlet (U$$ 7,33) + 2º Outlet (U$$ 4,45) + Hotel (U$$ 9) </t>
  </si>
  <si>
    <r>
      <t xml:space="preserve">Comida: Almoço (U$$ 24,78 + </t>
    </r>
    <r>
      <rPr>
        <b/>
        <sz val="11"/>
        <color rgb="FFFF0000"/>
        <rFont val="Calibri"/>
        <family val="2"/>
        <scheme val="minor"/>
      </rPr>
      <t>U$$ 30</t>
    </r>
    <r>
      <rPr>
        <b/>
        <sz val="11"/>
        <color theme="1"/>
        <rFont val="Calibri"/>
        <family val="2"/>
        <scheme val="minor"/>
      </rPr>
      <t xml:space="preserve">) + </t>
    </r>
    <r>
      <rPr>
        <b/>
        <sz val="11"/>
        <color rgb="FFFF0000"/>
        <rFont val="Calibri"/>
        <family val="2"/>
        <scheme val="minor"/>
      </rPr>
      <t>U$$ 8,21 (TIP)</t>
    </r>
    <r>
      <rPr>
        <b/>
        <sz val="11"/>
        <rFont val="Calibri"/>
        <family val="2"/>
        <scheme val="minor"/>
      </rPr>
      <t xml:space="preserve"> + </t>
    </r>
    <r>
      <rPr>
        <b/>
        <sz val="11"/>
        <color rgb="FFFF0000"/>
        <rFont val="Calibri"/>
        <family val="2"/>
        <scheme val="minor"/>
      </rPr>
      <t>TAX U$$ 3,83</t>
    </r>
  </si>
  <si>
    <t>MAGIC KINGDOM (9h-23h) - Chegar 07:30h!!!</t>
  </si>
  <si>
    <t>MAGIC KINGDOM (9h-23h) - Chegar 08:30h!!!</t>
  </si>
  <si>
    <t>ANIMAL KINGDOM (8h-22h) - Chegar 07:30h!!!</t>
  </si>
  <si>
    <t>HOLLYWOOD STUDIOS (9h-21h) - Chegar 08:30h!!!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</si>
</sst>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.00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Times New Roman"/>
      <family val="1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9"/>
      <color rgb="FFFF0000"/>
      <name val="Times New Roman"/>
      <family val="1"/>
    </font>
    <font>
      <b/>
      <i/>
      <sz val="1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9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/>
    <xf numFmtId="20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11" fillId="0" borderId="1" xfId="0" applyFont="1" applyBorder="1"/>
    <xf numFmtId="0" fontId="16" fillId="0" borderId="1" xfId="0" applyFont="1" applyBorder="1" applyAlignment="1">
      <alignment horizontal="center"/>
    </xf>
    <xf numFmtId="0" fontId="7" fillId="0" borderId="1" xfId="0" applyFont="1" applyBorder="1"/>
    <xf numFmtId="20" fontId="16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20" fontId="16" fillId="0" borderId="0" xfId="0" applyNumberFormat="1" applyFont="1" applyBorder="1" applyAlignment="1">
      <alignment horizontal="center"/>
    </xf>
    <xf numFmtId="0" fontId="16" fillId="0" borderId="1" xfId="0" applyFont="1" applyBorder="1"/>
    <xf numFmtId="0" fontId="20" fillId="0" borderId="1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20" fontId="0" fillId="0" borderId="5" xfId="0" applyNumberForma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20" fontId="30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36" fillId="0" borderId="1" xfId="0" applyFont="1" applyBorder="1"/>
    <xf numFmtId="0" fontId="29" fillId="0" borderId="2" xfId="0" applyFont="1" applyBorder="1" applyAlignment="1">
      <alignment horizontal="justify" vertical="center" wrapText="1"/>
    </xf>
    <xf numFmtId="0" fontId="4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44" fillId="0" borderId="1" xfId="0" applyFont="1" applyBorder="1" applyAlignment="1">
      <alignment horizontal="justify" vertical="center" wrapText="1"/>
    </xf>
    <xf numFmtId="0" fontId="45" fillId="0" borderId="0" xfId="0" applyFont="1" applyAlignment="1">
      <alignment vertical="center" wrapText="1"/>
    </xf>
    <xf numFmtId="0" fontId="34" fillId="0" borderId="2" xfId="0" applyFont="1" applyBorder="1" applyAlignment="1">
      <alignment horizontal="justify" vertical="center" wrapText="1"/>
    </xf>
    <xf numFmtId="0" fontId="44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20" fontId="12" fillId="0" borderId="1" xfId="0" applyNumberFormat="1" applyFont="1" applyBorder="1" applyAlignment="1">
      <alignment horizontal="center" vertical="center" wrapText="1"/>
    </xf>
    <xf numFmtId="20" fontId="22" fillId="0" borderId="1" xfId="0" applyNumberFormat="1" applyFont="1" applyBorder="1" applyAlignment="1">
      <alignment horizontal="center" vertical="center" wrapText="1"/>
    </xf>
    <xf numFmtId="20" fontId="3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20" fontId="21" fillId="0" borderId="1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justify" vertical="center" wrapText="1"/>
    </xf>
    <xf numFmtId="0" fontId="36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6" fillId="0" borderId="0" xfId="0" applyFont="1" applyBorder="1" applyAlignment="1">
      <alignment wrapText="1"/>
    </xf>
    <xf numFmtId="20" fontId="0" fillId="0" borderId="0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Fill="1" applyBorder="1"/>
    <xf numFmtId="0" fontId="0" fillId="2" borderId="1" xfId="0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2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48" fillId="3" borderId="0" xfId="0" applyFont="1" applyFill="1"/>
    <xf numFmtId="0" fontId="0" fillId="4" borderId="1" xfId="0" applyFill="1" applyBorder="1"/>
    <xf numFmtId="0" fontId="7" fillId="0" borderId="0" xfId="0" applyFont="1" applyBorder="1"/>
    <xf numFmtId="0" fontId="7" fillId="0" borderId="1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9" fillId="0" borderId="0" xfId="0" applyFont="1" applyBorder="1" applyAlignment="1">
      <alignment wrapText="1"/>
    </xf>
    <xf numFmtId="2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30" fillId="0" borderId="1" xfId="0" applyNumberFormat="1" applyFont="1" applyBorder="1" applyAlignment="1">
      <alignment horizontal="center"/>
    </xf>
    <xf numFmtId="164" fontId="30" fillId="5" borderId="1" xfId="0" applyNumberFormat="1" applyFont="1" applyFill="1" applyBorder="1" applyAlignment="1">
      <alignment horizontal="center"/>
    </xf>
    <xf numFmtId="0" fontId="48" fillId="5" borderId="0" xfId="0" applyFont="1" applyFill="1" applyAlignment="1">
      <alignment horizontal="left"/>
    </xf>
    <xf numFmtId="0" fontId="48" fillId="0" borderId="0" xfId="0" applyFont="1" applyFill="1" applyBorder="1" applyAlignment="1">
      <alignment horizontal="left"/>
    </xf>
    <xf numFmtId="0" fontId="48" fillId="0" borderId="0" xfId="0" applyFont="1" applyFill="1"/>
    <xf numFmtId="0" fontId="0" fillId="0" borderId="0" xfId="0" applyFill="1"/>
    <xf numFmtId="0" fontId="6" fillId="0" borderId="0" xfId="0" applyFont="1" applyBorder="1" applyAlignment="1">
      <alignment horizontal="left" wrapText="1"/>
    </xf>
    <xf numFmtId="0" fontId="50" fillId="0" borderId="1" xfId="0" applyFont="1" applyBorder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20" fontId="16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0" fillId="3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8" fillId="5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48" fillId="5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2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45" fillId="0" borderId="1" xfId="0" applyFont="1" applyBorder="1" applyAlignment="1">
      <alignment horizontal="left" wrapText="1"/>
    </xf>
    <xf numFmtId="0" fontId="42" fillId="0" borderId="3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0" fillId="0" borderId="7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justify" vertical="center" wrapText="1"/>
    </xf>
    <xf numFmtId="0" fontId="20" fillId="0" borderId="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2" fillId="0" borderId="7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eaworld.com/orlando/tours/dolphin-encounte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1F00-3AEB-48A8-847F-70FA8C073747}">
  <dimension ref="A1:D40"/>
  <sheetViews>
    <sheetView workbookViewId="0">
      <selection activeCell="A2" sqref="A2:D2"/>
    </sheetView>
  </sheetViews>
  <sheetFormatPr defaultRowHeight="15" x14ac:dyDescent="0.25"/>
  <cols>
    <col min="1" max="1" width="5.28515625" style="5" bestFit="1" customWidth="1"/>
    <col min="2" max="2" width="69" bestFit="1" customWidth="1"/>
    <col min="3" max="3" width="7.140625" style="1" bestFit="1" customWidth="1"/>
    <col min="4" max="4" width="7.7109375" style="1" bestFit="1" customWidth="1"/>
  </cols>
  <sheetData>
    <row r="1" spans="1:4" ht="15" customHeight="1" x14ac:dyDescent="0.25">
      <c r="A1" s="136" t="s">
        <v>288</v>
      </c>
      <c r="B1" s="136"/>
      <c r="C1" s="136"/>
      <c r="D1" s="136"/>
    </row>
    <row r="2" spans="1:4" x14ac:dyDescent="0.25">
      <c r="A2" s="137" t="s">
        <v>0</v>
      </c>
      <c r="B2" s="137"/>
      <c r="C2" s="137"/>
      <c r="D2" s="137"/>
    </row>
    <row r="3" spans="1:4" x14ac:dyDescent="0.25">
      <c r="A3" s="85"/>
      <c r="B3" s="87" t="s">
        <v>183</v>
      </c>
      <c r="C3" s="86">
        <v>0.31944444444444448</v>
      </c>
      <c r="D3" s="85"/>
    </row>
    <row r="4" spans="1:4" ht="10.5" customHeight="1" x14ac:dyDescent="0.25">
      <c r="A4" s="83"/>
      <c r="B4" s="99"/>
      <c r="C4" s="100"/>
      <c r="D4" s="101"/>
    </row>
    <row r="5" spans="1:4" ht="12.75" customHeight="1" x14ac:dyDescent="0.25">
      <c r="A5" s="25"/>
      <c r="B5" s="26" t="s">
        <v>29</v>
      </c>
      <c r="C5" s="84" t="s">
        <v>9</v>
      </c>
      <c r="D5" s="84" t="s">
        <v>10</v>
      </c>
    </row>
    <row r="6" spans="1:4" x14ac:dyDescent="0.25">
      <c r="A6" s="9" t="s">
        <v>51</v>
      </c>
      <c r="B6" s="27" t="s">
        <v>52</v>
      </c>
      <c r="C6" s="28"/>
      <c r="D6" s="28"/>
    </row>
    <row r="7" spans="1:4" x14ac:dyDescent="0.25">
      <c r="A7" s="9">
        <v>5</v>
      </c>
      <c r="B7" s="29" t="s">
        <v>53</v>
      </c>
      <c r="C7" s="30">
        <v>0.33333333333333331</v>
      </c>
      <c r="D7" s="31">
        <v>1</v>
      </c>
    </row>
    <row r="8" spans="1:4" x14ac:dyDescent="0.25">
      <c r="A8" s="9">
        <v>13</v>
      </c>
      <c r="B8" s="29" t="s">
        <v>67</v>
      </c>
      <c r="C8" s="30">
        <v>0.35416666666666669</v>
      </c>
      <c r="D8" s="31"/>
    </row>
    <row r="9" spans="1:4" x14ac:dyDescent="0.25">
      <c r="A9" s="9" t="s">
        <v>68</v>
      </c>
      <c r="B9" s="59" t="s">
        <v>48</v>
      </c>
      <c r="C9" s="30">
        <v>0.37152777777777773</v>
      </c>
      <c r="D9" s="31"/>
    </row>
    <row r="10" spans="1:4" ht="9.75" customHeight="1" x14ac:dyDescent="0.25">
      <c r="A10" s="25"/>
      <c r="B10" s="26"/>
      <c r="C10" s="32"/>
      <c r="D10" s="32"/>
    </row>
    <row r="11" spans="1:4" x14ac:dyDescent="0.25">
      <c r="A11" s="9"/>
      <c r="B11" s="27" t="s">
        <v>54</v>
      </c>
      <c r="C11" s="28"/>
      <c r="D11" s="28"/>
    </row>
    <row r="12" spans="1:4" x14ac:dyDescent="0.25">
      <c r="A12" s="9">
        <v>71</v>
      </c>
      <c r="B12" s="58" t="s">
        <v>145</v>
      </c>
      <c r="C12" s="30" t="s">
        <v>68</v>
      </c>
      <c r="D12" s="28"/>
    </row>
    <row r="13" spans="1:4" x14ac:dyDescent="0.25">
      <c r="A13" s="9">
        <v>76</v>
      </c>
      <c r="B13" s="29" t="s">
        <v>69</v>
      </c>
      <c r="C13" s="30">
        <v>0.3888888888888889</v>
      </c>
      <c r="D13" s="28"/>
    </row>
    <row r="14" spans="1:4" x14ac:dyDescent="0.25">
      <c r="A14" s="9">
        <v>77</v>
      </c>
      <c r="B14" s="29" t="s">
        <v>55</v>
      </c>
      <c r="C14" s="30">
        <v>0.40972222222222227</v>
      </c>
      <c r="D14" s="31">
        <v>2</v>
      </c>
    </row>
    <row r="15" spans="1:4" x14ac:dyDescent="0.25">
      <c r="A15" s="9">
        <v>74</v>
      </c>
      <c r="B15" s="29" t="s">
        <v>1</v>
      </c>
      <c r="C15" s="30">
        <v>0.4375</v>
      </c>
      <c r="D15" s="28"/>
    </row>
    <row r="16" spans="1:4" ht="9" customHeight="1" x14ac:dyDescent="0.25">
      <c r="A16" s="25"/>
      <c r="B16" s="26"/>
      <c r="C16" s="32"/>
      <c r="D16" s="32"/>
    </row>
    <row r="17" spans="1:4" x14ac:dyDescent="0.25">
      <c r="A17" s="9"/>
      <c r="B17" s="27" t="s">
        <v>56</v>
      </c>
      <c r="C17" s="28"/>
      <c r="D17" s="28"/>
    </row>
    <row r="18" spans="1:4" x14ac:dyDescent="0.25">
      <c r="A18" s="9">
        <v>54</v>
      </c>
      <c r="B18" s="29" t="s">
        <v>2</v>
      </c>
      <c r="C18" s="30">
        <v>0.45833333333333331</v>
      </c>
      <c r="D18" s="28"/>
    </row>
    <row r="19" spans="1:4" x14ac:dyDescent="0.25">
      <c r="A19" s="9">
        <v>53</v>
      </c>
      <c r="B19" s="29" t="s">
        <v>3</v>
      </c>
      <c r="C19" s="30">
        <v>0.47916666666666669</v>
      </c>
      <c r="D19" s="28"/>
    </row>
    <row r="20" spans="1:4" x14ac:dyDescent="0.25">
      <c r="A20" s="9">
        <v>50</v>
      </c>
      <c r="B20" s="29" t="s">
        <v>4</v>
      </c>
      <c r="C20" s="30">
        <v>0.5</v>
      </c>
      <c r="D20" s="28"/>
    </row>
    <row r="21" spans="1:4" x14ac:dyDescent="0.25">
      <c r="A21" s="9">
        <v>49</v>
      </c>
      <c r="B21" s="35" t="s">
        <v>5</v>
      </c>
      <c r="C21" s="30">
        <v>0.52083333333333337</v>
      </c>
      <c r="D21" s="28"/>
    </row>
    <row r="22" spans="1:4" x14ac:dyDescent="0.25">
      <c r="A22" s="9">
        <v>48</v>
      </c>
      <c r="B22" s="29" t="s">
        <v>57</v>
      </c>
      <c r="C22" s="30">
        <v>0.54166666666666663</v>
      </c>
      <c r="D22" s="31">
        <v>3</v>
      </c>
    </row>
    <row r="23" spans="1:4" ht="10.5" customHeight="1" x14ac:dyDescent="0.25">
      <c r="A23" s="9"/>
      <c r="B23" s="29"/>
      <c r="C23" s="30"/>
      <c r="D23" s="28"/>
    </row>
    <row r="24" spans="1:4" ht="63" customHeight="1" x14ac:dyDescent="0.25">
      <c r="A24" s="130">
        <v>62</v>
      </c>
      <c r="B24" s="131" t="s">
        <v>260</v>
      </c>
      <c r="C24" s="132">
        <v>0.5625</v>
      </c>
      <c r="D24" s="130" t="s">
        <v>275</v>
      </c>
    </row>
    <row r="25" spans="1:4" ht="66" customHeight="1" x14ac:dyDescent="0.25">
      <c r="A25" s="9">
        <v>61</v>
      </c>
      <c r="B25" s="40" t="s">
        <v>283</v>
      </c>
      <c r="C25" s="30">
        <v>0.5625</v>
      </c>
      <c r="D25" s="28"/>
    </row>
    <row r="26" spans="1:4" ht="10.5" customHeight="1" x14ac:dyDescent="0.25">
      <c r="A26" s="9"/>
      <c r="B26" s="40"/>
      <c r="C26" s="30"/>
      <c r="D26" s="28"/>
    </row>
    <row r="27" spans="1:4" ht="24" x14ac:dyDescent="0.25">
      <c r="A27" s="9" t="s">
        <v>68</v>
      </c>
      <c r="B27" s="102" t="s">
        <v>49</v>
      </c>
      <c r="C27" s="30">
        <v>0.625</v>
      </c>
      <c r="D27" s="31"/>
    </row>
    <row r="28" spans="1:4" ht="7.5" customHeight="1" x14ac:dyDescent="0.25">
      <c r="A28" s="33"/>
      <c r="B28" s="37"/>
      <c r="C28" s="34"/>
      <c r="D28" s="38"/>
    </row>
    <row r="29" spans="1:4" x14ac:dyDescent="0.25">
      <c r="A29" s="9">
        <v>57</v>
      </c>
      <c r="B29" s="29" t="s">
        <v>6</v>
      </c>
      <c r="C29" s="30">
        <v>0.64583333333333337</v>
      </c>
      <c r="D29" s="28"/>
    </row>
    <row r="30" spans="1:4" x14ac:dyDescent="0.25">
      <c r="A30" s="9">
        <v>59</v>
      </c>
      <c r="B30" s="29" t="s">
        <v>58</v>
      </c>
      <c r="C30" s="30">
        <v>0.66666666666666663</v>
      </c>
      <c r="D30" s="39">
        <v>4</v>
      </c>
    </row>
    <row r="31" spans="1:4" x14ac:dyDescent="0.25">
      <c r="A31" s="9">
        <v>40</v>
      </c>
      <c r="B31" s="82" t="s">
        <v>210</v>
      </c>
      <c r="C31" s="30">
        <v>0.6875</v>
      </c>
      <c r="D31" s="28"/>
    </row>
    <row r="32" spans="1:4" x14ac:dyDescent="0.25">
      <c r="A32" s="33"/>
      <c r="B32" s="110"/>
      <c r="C32" s="34"/>
      <c r="D32" s="107"/>
    </row>
    <row r="33" spans="2:4" x14ac:dyDescent="0.25">
      <c r="B33" s="138" t="s">
        <v>227</v>
      </c>
      <c r="C33" s="138"/>
      <c r="D33" s="138"/>
    </row>
    <row r="34" spans="2:4" x14ac:dyDescent="0.25">
      <c r="B34" s="139" t="s">
        <v>269</v>
      </c>
      <c r="C34" s="139"/>
      <c r="D34" s="125">
        <f>(13.49+3.99+6.49+30+7.99+7.99+4.89)</f>
        <v>74.84</v>
      </c>
    </row>
    <row r="35" spans="2:4" x14ac:dyDescent="0.25">
      <c r="B35" s="95" t="s">
        <v>267</v>
      </c>
      <c r="D35" s="125">
        <v>30</v>
      </c>
    </row>
    <row r="36" spans="2:4" ht="10.5" customHeight="1" x14ac:dyDescent="0.25"/>
    <row r="37" spans="2:4" x14ac:dyDescent="0.25">
      <c r="B37" s="108" t="s">
        <v>198</v>
      </c>
      <c r="C37" s="109" t="s">
        <v>223</v>
      </c>
      <c r="D37" s="109" t="s">
        <v>224</v>
      </c>
    </row>
    <row r="38" spans="2:4" x14ac:dyDescent="0.25">
      <c r="B38" s="104" t="s">
        <v>199</v>
      </c>
      <c r="C38" s="2" t="s">
        <v>225</v>
      </c>
      <c r="D38" s="2" t="s">
        <v>226</v>
      </c>
    </row>
    <row r="39" spans="2:4" x14ac:dyDescent="0.25">
      <c r="B39" s="104" t="s">
        <v>200</v>
      </c>
      <c r="C39" s="2" t="s">
        <v>225</v>
      </c>
      <c r="D39" s="2" t="s">
        <v>226</v>
      </c>
    </row>
    <row r="40" spans="2:4" x14ac:dyDescent="0.25">
      <c r="B40" s="104" t="s">
        <v>201</v>
      </c>
      <c r="C40" s="2" t="s">
        <v>225</v>
      </c>
      <c r="D40" s="2" t="s">
        <v>226</v>
      </c>
    </row>
  </sheetData>
  <mergeCells count="4">
    <mergeCell ref="A1:D1"/>
    <mergeCell ref="A2:D2"/>
    <mergeCell ref="B33:D33"/>
    <mergeCell ref="B34:C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2C06-F018-4C7B-B746-B36693B129A5}">
  <dimension ref="A1:D34"/>
  <sheetViews>
    <sheetView workbookViewId="0">
      <selection activeCell="A2" sqref="A2:D2"/>
    </sheetView>
  </sheetViews>
  <sheetFormatPr defaultRowHeight="15" x14ac:dyDescent="0.25"/>
  <cols>
    <col min="1" max="1" width="5.28515625" bestFit="1" customWidth="1"/>
    <col min="2" max="2" width="68.42578125" customWidth="1"/>
  </cols>
  <sheetData>
    <row r="1" spans="1:4" ht="15.75" x14ac:dyDescent="0.25">
      <c r="A1" s="136" t="s">
        <v>289</v>
      </c>
      <c r="B1" s="136"/>
      <c r="C1" s="136"/>
      <c r="D1" s="136"/>
    </row>
    <row r="2" spans="1:4" x14ac:dyDescent="0.25">
      <c r="A2" s="137" t="s">
        <v>0</v>
      </c>
      <c r="B2" s="137"/>
      <c r="C2" s="137"/>
      <c r="D2" s="137"/>
    </row>
    <row r="3" spans="1:4" x14ac:dyDescent="0.25">
      <c r="A3" s="85"/>
      <c r="B3" s="87" t="s">
        <v>183</v>
      </c>
      <c r="C3" s="86">
        <v>0.35416666666666669</v>
      </c>
      <c r="D3" s="85"/>
    </row>
    <row r="4" spans="1:4" x14ac:dyDescent="0.25">
      <c r="A4" s="98"/>
      <c r="B4" s="99"/>
      <c r="C4" s="100"/>
      <c r="D4" s="101"/>
    </row>
    <row r="5" spans="1:4" x14ac:dyDescent="0.25">
      <c r="A5" s="25"/>
      <c r="B5" s="26" t="s">
        <v>29</v>
      </c>
      <c r="C5" s="84" t="s">
        <v>9</v>
      </c>
      <c r="D5" s="84" t="s">
        <v>10</v>
      </c>
    </row>
    <row r="6" spans="1:4" x14ac:dyDescent="0.25">
      <c r="A6" s="9" t="s">
        <v>51</v>
      </c>
      <c r="B6" s="27" t="s">
        <v>56</v>
      </c>
      <c r="C6" s="28"/>
      <c r="D6" s="28"/>
    </row>
    <row r="7" spans="1:4" x14ac:dyDescent="0.25">
      <c r="A7" s="9">
        <v>58</v>
      </c>
      <c r="B7" s="36" t="s">
        <v>70</v>
      </c>
      <c r="C7" s="30">
        <v>0.375</v>
      </c>
      <c r="D7" s="31">
        <v>1</v>
      </c>
    </row>
    <row r="8" spans="1:4" x14ac:dyDescent="0.25">
      <c r="A8" s="9">
        <v>45</v>
      </c>
      <c r="B8" s="29" t="s">
        <v>59</v>
      </c>
      <c r="C8" s="30">
        <v>0.4375</v>
      </c>
      <c r="D8" s="31">
        <v>2</v>
      </c>
    </row>
    <row r="9" spans="1:4" ht="8.25" customHeight="1" x14ac:dyDescent="0.25">
      <c r="A9" s="25"/>
      <c r="B9" s="26"/>
      <c r="C9" s="84"/>
      <c r="D9" s="84"/>
    </row>
    <row r="10" spans="1:4" x14ac:dyDescent="0.25">
      <c r="A10" s="9"/>
      <c r="B10" s="27" t="s">
        <v>60</v>
      </c>
      <c r="C10" s="28"/>
      <c r="D10" s="28"/>
    </row>
    <row r="11" spans="1:4" x14ac:dyDescent="0.25">
      <c r="A11" s="9">
        <v>37</v>
      </c>
      <c r="B11" s="106" t="s">
        <v>61</v>
      </c>
      <c r="C11" s="30">
        <v>0.45833333333333331</v>
      </c>
      <c r="D11" s="31">
        <v>3</v>
      </c>
    </row>
    <row r="12" spans="1:4" ht="8.25" customHeight="1" x14ac:dyDescent="0.25">
      <c r="A12" s="25"/>
      <c r="B12" s="26"/>
      <c r="C12" s="32"/>
      <c r="D12" s="32"/>
    </row>
    <row r="13" spans="1:4" x14ac:dyDescent="0.25">
      <c r="A13" s="9"/>
      <c r="B13" s="27" t="s">
        <v>62</v>
      </c>
      <c r="C13" s="28"/>
      <c r="D13" s="28"/>
    </row>
    <row r="14" spans="1:4" x14ac:dyDescent="0.25">
      <c r="A14" s="9">
        <v>28</v>
      </c>
      <c r="B14" s="106" t="s">
        <v>63</v>
      </c>
      <c r="C14" s="30">
        <v>0.47916666666666669</v>
      </c>
      <c r="D14" s="28">
        <v>4</v>
      </c>
    </row>
    <row r="15" spans="1:4" x14ac:dyDescent="0.25">
      <c r="A15" s="33"/>
      <c r="B15" s="105"/>
      <c r="C15" s="34"/>
      <c r="D15" s="107"/>
    </row>
    <row r="16" spans="1:4" ht="84.75" x14ac:dyDescent="0.25">
      <c r="A16" s="9">
        <v>62</v>
      </c>
      <c r="B16" s="40" t="s">
        <v>282</v>
      </c>
      <c r="C16" s="30">
        <v>0.50694444444444442</v>
      </c>
      <c r="D16" s="28"/>
    </row>
    <row r="17" spans="1:4" ht="10.5" customHeight="1" x14ac:dyDescent="0.25">
      <c r="A17" s="25"/>
      <c r="B17" s="26"/>
      <c r="C17" s="32"/>
      <c r="D17" s="32"/>
    </row>
    <row r="18" spans="1:4" x14ac:dyDescent="0.25">
      <c r="A18" s="9"/>
      <c r="B18" s="27" t="s">
        <v>64</v>
      </c>
      <c r="C18" s="28"/>
      <c r="D18" s="28"/>
    </row>
    <row r="19" spans="1:4" x14ac:dyDescent="0.25">
      <c r="A19" s="9">
        <v>19</v>
      </c>
      <c r="B19" s="29" t="s">
        <v>65</v>
      </c>
      <c r="C19" s="30">
        <v>0.54861111111111105</v>
      </c>
      <c r="D19" s="28">
        <v>5</v>
      </c>
    </row>
    <row r="20" spans="1:4" x14ac:dyDescent="0.25">
      <c r="A20" s="9">
        <v>17</v>
      </c>
      <c r="B20" s="29" t="s">
        <v>66</v>
      </c>
      <c r="C20" s="30">
        <v>0.58333333333333337</v>
      </c>
      <c r="D20" s="28">
        <v>6</v>
      </c>
    </row>
    <row r="21" spans="1:4" x14ac:dyDescent="0.25">
      <c r="A21" s="9">
        <v>16</v>
      </c>
      <c r="B21" s="36" t="s">
        <v>7</v>
      </c>
      <c r="C21" s="30">
        <v>0.625</v>
      </c>
      <c r="D21" s="28"/>
    </row>
    <row r="22" spans="1:4" x14ac:dyDescent="0.25">
      <c r="A22" s="9">
        <v>15</v>
      </c>
      <c r="B22" s="29" t="s">
        <v>8</v>
      </c>
      <c r="C22" s="30">
        <v>0.64583333333333337</v>
      </c>
      <c r="D22" s="28"/>
    </row>
    <row r="23" spans="1:4" x14ac:dyDescent="0.25">
      <c r="A23" s="33"/>
      <c r="B23" s="105"/>
      <c r="C23" s="34"/>
      <c r="D23" s="107"/>
    </row>
    <row r="24" spans="1:4" x14ac:dyDescent="0.25">
      <c r="A24" s="9"/>
      <c r="B24" s="27" t="s">
        <v>213</v>
      </c>
      <c r="C24" s="28"/>
      <c r="D24" s="28"/>
    </row>
    <row r="25" spans="1:4" ht="24.75" x14ac:dyDescent="0.25">
      <c r="A25" s="9">
        <v>8</v>
      </c>
      <c r="B25" s="82" t="s">
        <v>211</v>
      </c>
      <c r="C25" s="30">
        <v>0.6875</v>
      </c>
      <c r="D25" s="31"/>
    </row>
    <row r="26" spans="1:4" x14ac:dyDescent="0.25">
      <c r="A26" s="33"/>
      <c r="B26" s="110"/>
      <c r="C26" s="34"/>
      <c r="D26" s="38"/>
    </row>
    <row r="27" spans="1:4" x14ac:dyDescent="0.25">
      <c r="B27" s="138" t="s">
        <v>227</v>
      </c>
      <c r="C27" s="138"/>
      <c r="D27" s="138"/>
    </row>
    <row r="28" spans="1:4" x14ac:dyDescent="0.25">
      <c r="B28" s="139" t="s">
        <v>270</v>
      </c>
      <c r="C28" s="139"/>
      <c r="D28" s="125">
        <f>(13.49+3.99+7.69+30+16.99+5.05)</f>
        <v>77.209999999999994</v>
      </c>
    </row>
    <row r="29" spans="1:4" x14ac:dyDescent="0.25">
      <c r="B29" s="95" t="s">
        <v>267</v>
      </c>
      <c r="C29" s="1"/>
      <c r="D29" s="125">
        <v>30</v>
      </c>
    </row>
    <row r="30" spans="1:4" x14ac:dyDescent="0.25">
      <c r="C30" s="1"/>
    </row>
    <row r="31" spans="1:4" x14ac:dyDescent="0.25">
      <c r="B31" s="108" t="s">
        <v>198</v>
      </c>
      <c r="C31" s="109" t="s">
        <v>223</v>
      </c>
      <c r="D31" s="109" t="s">
        <v>224</v>
      </c>
    </row>
    <row r="32" spans="1:4" x14ac:dyDescent="0.25">
      <c r="B32" s="104" t="s">
        <v>199</v>
      </c>
      <c r="C32" s="2" t="s">
        <v>225</v>
      </c>
      <c r="D32" s="2" t="s">
        <v>226</v>
      </c>
    </row>
    <row r="33" spans="2:4" x14ac:dyDescent="0.25">
      <c r="B33" s="104" t="s">
        <v>200</v>
      </c>
      <c r="C33" s="2" t="s">
        <v>225</v>
      </c>
      <c r="D33" s="2" t="s">
        <v>226</v>
      </c>
    </row>
    <row r="34" spans="2:4" x14ac:dyDescent="0.25">
      <c r="B34" s="104" t="s">
        <v>201</v>
      </c>
      <c r="C34" s="2" t="s">
        <v>225</v>
      </c>
      <c r="D34" s="2" t="s">
        <v>226</v>
      </c>
    </row>
  </sheetData>
  <mergeCells count="4">
    <mergeCell ref="A1:D1"/>
    <mergeCell ref="A2:D2"/>
    <mergeCell ref="B27:D27"/>
    <mergeCell ref="B28:C2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1F38-C5C5-4645-AAE3-50CBB5978DDF}">
  <dimension ref="A1:C26"/>
  <sheetViews>
    <sheetView workbookViewId="0">
      <selection activeCell="B21" sqref="B21"/>
    </sheetView>
  </sheetViews>
  <sheetFormatPr defaultRowHeight="15" x14ac:dyDescent="0.25"/>
  <cols>
    <col min="1" max="1" width="5.28515625" bestFit="1" customWidth="1"/>
    <col min="2" max="2" width="75.85546875" customWidth="1"/>
    <col min="3" max="3" width="10.85546875" style="1" bestFit="1" customWidth="1"/>
  </cols>
  <sheetData>
    <row r="1" spans="1:3" ht="15.75" x14ac:dyDescent="0.25">
      <c r="A1" s="136" t="s">
        <v>214</v>
      </c>
      <c r="B1" s="136"/>
      <c r="C1" s="136"/>
    </row>
    <row r="2" spans="1:3" x14ac:dyDescent="0.25">
      <c r="A2" s="137" t="s">
        <v>0</v>
      </c>
      <c r="B2" s="137"/>
      <c r="C2" s="137"/>
    </row>
    <row r="3" spans="1:3" x14ac:dyDescent="0.25">
      <c r="A3" s="79"/>
      <c r="B3" s="79"/>
      <c r="C3" s="84" t="s">
        <v>9</v>
      </c>
    </row>
    <row r="4" spans="1:3" x14ac:dyDescent="0.25">
      <c r="A4" s="85"/>
      <c r="B4" s="87" t="s">
        <v>183</v>
      </c>
      <c r="C4" s="86">
        <v>0.64583333333333337</v>
      </c>
    </row>
    <row r="5" spans="1:3" x14ac:dyDescent="0.25">
      <c r="A5" s="25"/>
      <c r="B5" s="26"/>
    </row>
    <row r="6" spans="1:3" x14ac:dyDescent="0.25">
      <c r="A6" s="9" t="s">
        <v>51</v>
      </c>
      <c r="B6" s="27"/>
      <c r="C6" s="28"/>
    </row>
    <row r="7" spans="1:3" x14ac:dyDescent="0.25">
      <c r="A7" s="2" t="s">
        <v>68</v>
      </c>
      <c r="B7" s="44" t="s">
        <v>220</v>
      </c>
      <c r="C7" s="4" t="s">
        <v>215</v>
      </c>
    </row>
    <row r="8" spans="1:3" x14ac:dyDescent="0.25">
      <c r="A8" s="2" t="s">
        <v>68</v>
      </c>
      <c r="B8" s="44" t="s">
        <v>216</v>
      </c>
      <c r="C8" s="2"/>
    </row>
    <row r="9" spans="1:3" x14ac:dyDescent="0.25">
      <c r="A9" s="2" t="s">
        <v>68</v>
      </c>
      <c r="B9" s="44" t="s">
        <v>217</v>
      </c>
      <c r="C9" s="2"/>
    </row>
    <row r="10" spans="1:3" x14ac:dyDescent="0.25">
      <c r="A10" s="2"/>
      <c r="B10" s="44"/>
      <c r="C10" s="2"/>
    </row>
    <row r="11" spans="1:3" x14ac:dyDescent="0.25">
      <c r="A11" s="2"/>
      <c r="B11" s="129" t="s">
        <v>268</v>
      </c>
      <c r="C11" s="4">
        <v>0.8125</v>
      </c>
    </row>
    <row r="12" spans="1:3" x14ac:dyDescent="0.25">
      <c r="A12" s="2"/>
      <c r="B12" s="44"/>
      <c r="C12" s="2"/>
    </row>
    <row r="13" spans="1:3" x14ac:dyDescent="0.25">
      <c r="A13" s="2"/>
      <c r="B13" s="44" t="s">
        <v>218</v>
      </c>
      <c r="C13" s="4">
        <v>0.85416666666666663</v>
      </c>
    </row>
    <row r="14" spans="1:3" x14ac:dyDescent="0.25">
      <c r="A14" s="2"/>
      <c r="B14" s="44" t="s">
        <v>219</v>
      </c>
      <c r="C14" s="4">
        <v>0.86805555555555547</v>
      </c>
    </row>
    <row r="15" spans="1:3" x14ac:dyDescent="0.25">
      <c r="A15" s="2"/>
      <c r="B15" s="44" t="s">
        <v>221</v>
      </c>
      <c r="C15" s="4">
        <v>0.88541666666666663</v>
      </c>
    </row>
    <row r="16" spans="1:3" x14ac:dyDescent="0.25">
      <c r="A16" s="2"/>
      <c r="B16" s="44" t="s">
        <v>222</v>
      </c>
      <c r="C16" s="4">
        <v>0.92708333333333337</v>
      </c>
    </row>
    <row r="17" spans="1:3" x14ac:dyDescent="0.25">
      <c r="A17" s="2"/>
      <c r="B17" s="44"/>
      <c r="C17" s="2"/>
    </row>
    <row r="18" spans="1:3" x14ac:dyDescent="0.25">
      <c r="A18" s="8"/>
      <c r="B18" s="111"/>
      <c r="C18" s="8"/>
    </row>
    <row r="19" spans="1:3" x14ac:dyDescent="0.25">
      <c r="B19" s="138" t="s">
        <v>227</v>
      </c>
      <c r="C19" s="138"/>
    </row>
    <row r="20" spans="1:3" x14ac:dyDescent="0.25">
      <c r="B20" s="128" t="s">
        <v>271</v>
      </c>
      <c r="C20" s="127">
        <f>(30+25+2.8)</f>
        <v>57.8</v>
      </c>
    </row>
    <row r="21" spans="1:3" x14ac:dyDescent="0.25">
      <c r="B21" s="126" t="s">
        <v>267</v>
      </c>
      <c r="C21" s="127">
        <v>30</v>
      </c>
    </row>
    <row r="23" spans="1:3" x14ac:dyDescent="0.25">
      <c r="B23" s="108" t="s">
        <v>198</v>
      </c>
      <c r="C23" s="109" t="s">
        <v>224</v>
      </c>
    </row>
    <row r="24" spans="1:3" x14ac:dyDescent="0.25">
      <c r="B24" s="104" t="s">
        <v>199</v>
      </c>
      <c r="C24" s="2" t="s">
        <v>226</v>
      </c>
    </row>
    <row r="25" spans="1:3" x14ac:dyDescent="0.25">
      <c r="B25" s="104" t="s">
        <v>200</v>
      </c>
      <c r="C25" s="2" t="s">
        <v>226</v>
      </c>
    </row>
    <row r="26" spans="1:3" x14ac:dyDescent="0.25">
      <c r="B26" s="104" t="s">
        <v>201</v>
      </c>
      <c r="C26" s="2" t="s">
        <v>226</v>
      </c>
    </row>
  </sheetData>
  <mergeCells count="3">
    <mergeCell ref="A1:C1"/>
    <mergeCell ref="A2:C2"/>
    <mergeCell ref="B19:C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50E8-B00D-4AF2-97C8-FD7B7B1C388E}">
  <dimension ref="A1:D39"/>
  <sheetViews>
    <sheetView workbookViewId="0">
      <selection activeCell="B33" sqref="B33:C33"/>
    </sheetView>
  </sheetViews>
  <sheetFormatPr defaultRowHeight="15" x14ac:dyDescent="0.25"/>
  <cols>
    <col min="1" max="1" width="4.7109375" style="5" customWidth="1"/>
    <col min="2" max="2" width="71.7109375" customWidth="1"/>
    <col min="3" max="3" width="7.7109375" style="1" customWidth="1"/>
    <col min="4" max="4" width="8" style="1" customWidth="1"/>
  </cols>
  <sheetData>
    <row r="1" spans="1:4" ht="15.75" x14ac:dyDescent="0.25">
      <c r="A1" s="136" t="s">
        <v>28</v>
      </c>
      <c r="B1" s="136"/>
    </row>
    <row r="2" spans="1:4" x14ac:dyDescent="0.25">
      <c r="A2" s="140" t="s">
        <v>11</v>
      </c>
      <c r="B2" s="140"/>
    </row>
    <row r="3" spans="1:4" ht="10.5" customHeight="1" x14ac:dyDescent="0.25">
      <c r="A3" s="80"/>
      <c r="B3" s="80"/>
    </row>
    <row r="4" spans="1:4" x14ac:dyDescent="0.25">
      <c r="B4" t="s">
        <v>29</v>
      </c>
      <c r="C4" s="24" t="s">
        <v>9</v>
      </c>
      <c r="D4" s="24" t="s">
        <v>10</v>
      </c>
    </row>
    <row r="5" spans="1:4" x14ac:dyDescent="0.25">
      <c r="A5" s="24" t="s">
        <v>51</v>
      </c>
      <c r="B5" s="10" t="s">
        <v>12</v>
      </c>
      <c r="C5" s="2"/>
      <c r="D5" s="2"/>
    </row>
    <row r="6" spans="1:4" x14ac:dyDescent="0.25">
      <c r="A6" s="3">
        <v>1</v>
      </c>
      <c r="B6" s="12" t="s">
        <v>43</v>
      </c>
      <c r="C6" s="4">
        <v>0.375</v>
      </c>
      <c r="D6" s="6">
        <v>1</v>
      </c>
    </row>
    <row r="7" spans="1:4" ht="30" x14ac:dyDescent="0.25">
      <c r="A7" s="3">
        <v>10</v>
      </c>
      <c r="B7" s="12" t="s">
        <v>13</v>
      </c>
      <c r="C7" s="4">
        <v>0.39583333333333331</v>
      </c>
      <c r="D7" s="2"/>
    </row>
    <row r="8" spans="1:4" x14ac:dyDescent="0.25">
      <c r="A8" s="3">
        <v>14</v>
      </c>
      <c r="B8" s="12" t="s">
        <v>14</v>
      </c>
      <c r="C8" s="4">
        <v>0.41666666666666669</v>
      </c>
      <c r="D8" s="6">
        <v>2</v>
      </c>
    </row>
    <row r="9" spans="1:4" ht="30" x14ac:dyDescent="0.25">
      <c r="A9" s="3">
        <v>13</v>
      </c>
      <c r="B9" s="12" t="s">
        <v>44</v>
      </c>
      <c r="C9" s="4">
        <v>0.45833333333333331</v>
      </c>
      <c r="D9" s="6">
        <v>3</v>
      </c>
    </row>
    <row r="10" spans="1:4" x14ac:dyDescent="0.25">
      <c r="A10" s="3">
        <v>25</v>
      </c>
      <c r="B10" s="12" t="s">
        <v>15</v>
      </c>
      <c r="C10" s="4">
        <v>0.51388888888888895</v>
      </c>
      <c r="D10" s="2"/>
    </row>
    <row r="11" spans="1:4" ht="30" x14ac:dyDescent="0.25">
      <c r="A11" s="3">
        <v>6</v>
      </c>
      <c r="B11" s="12" t="s">
        <v>45</v>
      </c>
      <c r="C11" s="16">
        <v>0.75</v>
      </c>
      <c r="D11" s="6" t="s">
        <v>50</v>
      </c>
    </row>
    <row r="12" spans="1:4" ht="36.75" x14ac:dyDescent="0.25">
      <c r="A12" s="3" t="s">
        <v>68</v>
      </c>
      <c r="B12" s="82" t="s">
        <v>212</v>
      </c>
      <c r="C12" s="16">
        <v>0.77083333333333337</v>
      </c>
      <c r="D12" s="6"/>
    </row>
    <row r="13" spans="1:4" ht="9.75" customHeight="1" x14ac:dyDescent="0.25">
      <c r="B13" s="13"/>
    </row>
    <row r="14" spans="1:4" x14ac:dyDescent="0.25">
      <c r="B14" s="14" t="s">
        <v>16</v>
      </c>
    </row>
    <row r="15" spans="1:4" x14ac:dyDescent="0.25">
      <c r="A15" s="3"/>
      <c r="B15" s="15" t="s">
        <v>17</v>
      </c>
      <c r="C15" s="9" t="s">
        <v>9</v>
      </c>
      <c r="D15" s="9" t="s">
        <v>10</v>
      </c>
    </row>
    <row r="16" spans="1:4" x14ac:dyDescent="0.25">
      <c r="A16" s="3" t="s">
        <v>68</v>
      </c>
      <c r="B16" s="12" t="s">
        <v>18</v>
      </c>
      <c r="C16" s="4">
        <v>0.52083333333333337</v>
      </c>
      <c r="D16" s="2"/>
    </row>
    <row r="17" spans="1:4" ht="9.75" customHeight="1" x14ac:dyDescent="0.25">
      <c r="A17" s="3"/>
      <c r="B17" s="12"/>
      <c r="C17" s="4"/>
      <c r="D17" s="2"/>
    </row>
    <row r="18" spans="1:4" ht="16.5" customHeight="1" x14ac:dyDescent="0.25">
      <c r="A18" s="3" t="s">
        <v>68</v>
      </c>
      <c r="B18" s="40" t="s">
        <v>142</v>
      </c>
      <c r="C18" s="4">
        <v>0.52777777777777779</v>
      </c>
      <c r="D18" s="2"/>
    </row>
    <row r="19" spans="1:4" ht="9" customHeight="1" x14ac:dyDescent="0.25">
      <c r="A19" s="3"/>
      <c r="B19" s="40"/>
      <c r="C19" s="4"/>
      <c r="D19" s="2"/>
    </row>
    <row r="20" spans="1:4" x14ac:dyDescent="0.25">
      <c r="A20" s="3">
        <v>28</v>
      </c>
      <c r="B20" s="22" t="s">
        <v>19</v>
      </c>
      <c r="C20" s="4">
        <v>0.5625</v>
      </c>
      <c r="D20" s="2"/>
    </row>
    <row r="21" spans="1:4" x14ac:dyDescent="0.25">
      <c r="A21" s="3">
        <v>29</v>
      </c>
      <c r="B21" s="12" t="s">
        <v>46</v>
      </c>
      <c r="C21" s="4">
        <v>0.58333333333333337</v>
      </c>
      <c r="D21" s="6" t="s">
        <v>50</v>
      </c>
    </row>
    <row r="22" spans="1:4" x14ac:dyDescent="0.25">
      <c r="A22" s="3">
        <v>30</v>
      </c>
      <c r="B22" s="12" t="s">
        <v>20</v>
      </c>
      <c r="C22" s="4">
        <v>0.63194444444444442</v>
      </c>
      <c r="D22" s="2"/>
    </row>
    <row r="23" spans="1:4" ht="30" x14ac:dyDescent="0.25">
      <c r="A23" s="3">
        <v>31</v>
      </c>
      <c r="B23" s="12" t="s">
        <v>182</v>
      </c>
      <c r="C23" s="4">
        <v>0.64583333333333337</v>
      </c>
      <c r="D23" s="2"/>
    </row>
    <row r="24" spans="1:4" x14ac:dyDescent="0.25">
      <c r="A24" s="3">
        <v>32</v>
      </c>
      <c r="B24" s="12" t="s">
        <v>21</v>
      </c>
      <c r="C24" s="4">
        <v>0.65972222222222221</v>
      </c>
      <c r="D24" s="2"/>
    </row>
    <row r="25" spans="1:4" ht="16.5" customHeight="1" x14ac:dyDescent="0.25">
      <c r="A25" s="3">
        <v>33</v>
      </c>
      <c r="B25" s="78" t="s">
        <v>22</v>
      </c>
      <c r="C25" s="4">
        <v>0.67361111111111116</v>
      </c>
      <c r="D25" s="2"/>
    </row>
    <row r="26" spans="1:4" x14ac:dyDescent="0.25">
      <c r="A26" s="3">
        <v>34</v>
      </c>
      <c r="B26" s="12" t="s">
        <v>23</v>
      </c>
      <c r="C26" s="4">
        <v>0.6875</v>
      </c>
      <c r="D26" s="2"/>
    </row>
    <row r="27" spans="1:4" x14ac:dyDescent="0.25">
      <c r="A27" s="3">
        <v>35</v>
      </c>
      <c r="B27" s="12" t="s">
        <v>24</v>
      </c>
      <c r="C27" s="4">
        <v>0.70138888888888884</v>
      </c>
      <c r="D27" s="2"/>
    </row>
    <row r="28" spans="1:4" x14ac:dyDescent="0.25">
      <c r="A28" s="3">
        <v>36</v>
      </c>
      <c r="B28" s="22" t="s">
        <v>25</v>
      </c>
      <c r="C28" s="4">
        <v>0.71527777777777779</v>
      </c>
      <c r="D28" s="2"/>
    </row>
    <row r="29" spans="1:4" x14ac:dyDescent="0.25">
      <c r="A29" s="3">
        <v>38</v>
      </c>
      <c r="B29" s="12" t="s">
        <v>26</v>
      </c>
      <c r="C29" s="4">
        <v>0.72916666666666663</v>
      </c>
      <c r="D29" s="2"/>
    </row>
    <row r="30" spans="1:4" x14ac:dyDescent="0.25">
      <c r="A30" s="3">
        <v>39</v>
      </c>
      <c r="B30" s="12" t="s">
        <v>27</v>
      </c>
      <c r="C30" s="4">
        <v>0.74305555555555547</v>
      </c>
      <c r="D30" s="2"/>
    </row>
    <row r="31" spans="1:4" x14ac:dyDescent="0.25">
      <c r="A31" s="7"/>
      <c r="B31" s="112"/>
      <c r="C31" s="113"/>
      <c r="D31" s="8"/>
    </row>
    <row r="32" spans="1:4" x14ac:dyDescent="0.25">
      <c r="B32" s="119" t="s">
        <v>227</v>
      </c>
      <c r="C32" s="119"/>
      <c r="D32" s="119"/>
    </row>
    <row r="33" spans="2:4" x14ac:dyDescent="0.25">
      <c r="B33" s="141" t="s">
        <v>272</v>
      </c>
      <c r="C33" s="141"/>
      <c r="D33" s="125">
        <f>(16+20+4.29+9+3.45)</f>
        <v>52.74</v>
      </c>
    </row>
    <row r="34" spans="2:4" x14ac:dyDescent="0.25">
      <c r="B34" s="95" t="s">
        <v>267</v>
      </c>
      <c r="D34" s="125">
        <v>20</v>
      </c>
    </row>
    <row r="35" spans="2:4" x14ac:dyDescent="0.25">
      <c r="D35" s="125"/>
    </row>
    <row r="36" spans="2:4" x14ac:dyDescent="0.25">
      <c r="B36" s="108" t="s">
        <v>198</v>
      </c>
      <c r="C36" s="109" t="s">
        <v>228</v>
      </c>
      <c r="D36" s="109" t="s">
        <v>229</v>
      </c>
    </row>
    <row r="37" spans="2:4" x14ac:dyDescent="0.25">
      <c r="B37" s="104" t="s">
        <v>199</v>
      </c>
      <c r="C37" s="2" t="s">
        <v>230</v>
      </c>
      <c r="D37" s="2" t="s">
        <v>231</v>
      </c>
    </row>
    <row r="38" spans="2:4" x14ac:dyDescent="0.25">
      <c r="B38" s="104" t="s">
        <v>200</v>
      </c>
      <c r="C38" s="2" t="s">
        <v>230</v>
      </c>
      <c r="D38" s="2" t="s">
        <v>231</v>
      </c>
    </row>
    <row r="39" spans="2:4" x14ac:dyDescent="0.25">
      <c r="B39" s="104" t="s">
        <v>201</v>
      </c>
      <c r="C39" s="2" t="s">
        <v>230</v>
      </c>
      <c r="D39" s="2" t="s">
        <v>231</v>
      </c>
    </row>
  </sheetData>
  <mergeCells count="3">
    <mergeCell ref="A1:B1"/>
    <mergeCell ref="A2:B2"/>
    <mergeCell ref="B33:C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9CE9-4EDD-4CDB-B695-BA7724C40673}">
  <dimension ref="A1:D35"/>
  <sheetViews>
    <sheetView workbookViewId="0">
      <selection activeCell="C26" sqref="C26"/>
    </sheetView>
  </sheetViews>
  <sheetFormatPr defaultRowHeight="15" x14ac:dyDescent="0.25"/>
  <cols>
    <col min="1" max="1" width="5.28515625" bestFit="1" customWidth="1"/>
    <col min="2" max="2" width="70" customWidth="1"/>
    <col min="3" max="3" width="7.140625" style="1" bestFit="1" customWidth="1"/>
    <col min="4" max="4" width="7.7109375" style="1" bestFit="1" customWidth="1"/>
  </cols>
  <sheetData>
    <row r="1" spans="1:4" ht="15.75" x14ac:dyDescent="0.25">
      <c r="A1" s="136" t="s">
        <v>290</v>
      </c>
      <c r="B1" s="136"/>
      <c r="C1" s="136"/>
      <c r="D1" s="136"/>
    </row>
    <row r="2" spans="1:4" x14ac:dyDescent="0.25">
      <c r="A2" s="142" t="s">
        <v>31</v>
      </c>
      <c r="B2" s="142"/>
      <c r="C2" s="142"/>
      <c r="D2" s="142"/>
    </row>
    <row r="3" spans="1:4" ht="12" customHeight="1" x14ac:dyDescent="0.25">
      <c r="A3" s="17"/>
      <c r="B3" s="17"/>
      <c r="C3" s="17"/>
      <c r="D3" s="17"/>
    </row>
    <row r="4" spans="1:4" x14ac:dyDescent="0.25">
      <c r="A4" s="18"/>
      <c r="B4" t="s">
        <v>30</v>
      </c>
    </row>
    <row r="5" spans="1:4" x14ac:dyDescent="0.25">
      <c r="A5" s="24" t="s">
        <v>51</v>
      </c>
      <c r="B5" s="21" t="s">
        <v>32</v>
      </c>
      <c r="C5" s="24" t="s">
        <v>9</v>
      </c>
      <c r="D5" s="24" t="s">
        <v>10</v>
      </c>
    </row>
    <row r="6" spans="1:4" x14ac:dyDescent="0.25">
      <c r="A6" s="3">
        <v>20</v>
      </c>
      <c r="B6" s="12" t="s">
        <v>33</v>
      </c>
      <c r="C6" s="4">
        <v>0.33333333333333331</v>
      </c>
      <c r="D6" s="6">
        <v>1</v>
      </c>
    </row>
    <row r="7" spans="1:4" ht="12" customHeight="1" x14ac:dyDescent="0.25">
      <c r="A7" s="5"/>
      <c r="B7" s="20"/>
    </row>
    <row r="8" spans="1:4" x14ac:dyDescent="0.25">
      <c r="A8" s="3"/>
      <c r="B8" s="11" t="s">
        <v>34</v>
      </c>
      <c r="C8" s="2"/>
      <c r="D8" s="2"/>
    </row>
    <row r="9" spans="1:4" x14ac:dyDescent="0.25">
      <c r="A9" s="3">
        <v>6</v>
      </c>
      <c r="B9" s="22" t="s">
        <v>35</v>
      </c>
      <c r="C9" s="4">
        <v>0.375</v>
      </c>
      <c r="D9" s="2"/>
    </row>
    <row r="10" spans="1:4" ht="16.5" customHeight="1" x14ac:dyDescent="0.25">
      <c r="A10" s="3" t="s">
        <v>68</v>
      </c>
      <c r="B10" s="12" t="s">
        <v>36</v>
      </c>
      <c r="C10" s="4">
        <v>0.39583333333333331</v>
      </c>
      <c r="D10" s="2"/>
    </row>
    <row r="11" spans="1:4" x14ac:dyDescent="0.25">
      <c r="A11" s="19">
        <v>5</v>
      </c>
      <c r="B11" s="36" t="s">
        <v>47</v>
      </c>
      <c r="C11" s="4">
        <v>0.41666666666666669</v>
      </c>
      <c r="D11" s="2"/>
    </row>
    <row r="12" spans="1:4" ht="26.25" x14ac:dyDescent="0.25">
      <c r="A12" s="3">
        <v>7</v>
      </c>
      <c r="B12" s="22" t="s">
        <v>143</v>
      </c>
      <c r="C12" s="4">
        <v>0.4375</v>
      </c>
      <c r="D12" s="6">
        <v>2</v>
      </c>
    </row>
    <row r="13" spans="1:4" ht="11.25" customHeight="1" x14ac:dyDescent="0.25">
      <c r="A13" s="3"/>
      <c r="B13" s="22"/>
      <c r="C13" s="4"/>
      <c r="D13" s="6"/>
    </row>
    <row r="14" spans="1:4" ht="80.25" customHeight="1" x14ac:dyDescent="0.25">
      <c r="A14" s="3">
        <v>14</v>
      </c>
      <c r="B14" s="41" t="s">
        <v>262</v>
      </c>
      <c r="C14" s="4">
        <v>0.45833333333333331</v>
      </c>
      <c r="D14" s="2"/>
    </row>
    <row r="15" spans="1:4" ht="9.75" customHeight="1" x14ac:dyDescent="0.25">
      <c r="A15" s="5"/>
      <c r="B15" s="20"/>
    </row>
    <row r="16" spans="1:4" ht="39" x14ac:dyDescent="0.25">
      <c r="A16" s="3"/>
      <c r="B16" s="124" t="s">
        <v>261</v>
      </c>
      <c r="C16" s="2"/>
      <c r="D16" s="2"/>
    </row>
    <row r="17" spans="1:4" ht="27" x14ac:dyDescent="0.25">
      <c r="A17" s="3">
        <v>25</v>
      </c>
      <c r="B17" s="78" t="s">
        <v>71</v>
      </c>
      <c r="C17" s="4">
        <v>0.5</v>
      </c>
      <c r="D17" s="2">
        <v>4</v>
      </c>
    </row>
    <row r="18" spans="1:4" x14ac:dyDescent="0.25">
      <c r="A18" s="3">
        <v>26</v>
      </c>
      <c r="B18" s="12" t="s">
        <v>37</v>
      </c>
      <c r="C18" s="4">
        <v>0.52083333333333337</v>
      </c>
      <c r="D18" s="6">
        <v>3</v>
      </c>
    </row>
    <row r="19" spans="1:4" x14ac:dyDescent="0.25">
      <c r="A19" s="3">
        <v>27</v>
      </c>
      <c r="B19" s="12" t="s">
        <v>38</v>
      </c>
      <c r="C19" s="4">
        <v>0.58333333333333337</v>
      </c>
      <c r="D19" s="2"/>
    </row>
    <row r="20" spans="1:4" ht="9.75" customHeight="1" x14ac:dyDescent="0.25">
      <c r="A20" s="5"/>
      <c r="B20" s="20"/>
    </row>
    <row r="21" spans="1:4" x14ac:dyDescent="0.25">
      <c r="A21" s="3"/>
      <c r="B21" s="10" t="s">
        <v>39</v>
      </c>
      <c r="C21" s="2"/>
      <c r="D21" s="2"/>
    </row>
    <row r="22" spans="1:4" ht="17.25" customHeight="1" x14ac:dyDescent="0.25">
      <c r="A22" s="3">
        <v>38</v>
      </c>
      <c r="B22" s="12" t="s">
        <v>40</v>
      </c>
      <c r="C22" s="4">
        <v>0.60416666666666663</v>
      </c>
      <c r="D22" s="2"/>
    </row>
    <row r="23" spans="1:4" ht="10.5" customHeight="1" x14ac:dyDescent="0.25">
      <c r="A23" s="5"/>
      <c r="B23" s="20"/>
    </row>
    <row r="24" spans="1:4" x14ac:dyDescent="0.25">
      <c r="A24" s="3"/>
      <c r="B24" s="11" t="s">
        <v>41</v>
      </c>
      <c r="C24" s="2"/>
      <c r="D24" s="2"/>
    </row>
    <row r="25" spans="1:4" ht="27" x14ac:dyDescent="0.25">
      <c r="A25" s="3">
        <v>54</v>
      </c>
      <c r="B25" s="78" t="s">
        <v>72</v>
      </c>
      <c r="C25" s="4">
        <v>0.625</v>
      </c>
      <c r="D25" s="2">
        <v>5</v>
      </c>
    </row>
    <row r="26" spans="1:4" x14ac:dyDescent="0.25">
      <c r="A26" s="3">
        <v>56</v>
      </c>
      <c r="B26" s="12" t="s">
        <v>42</v>
      </c>
      <c r="C26" s="4">
        <v>0.65277777777777779</v>
      </c>
      <c r="D26" s="2"/>
    </row>
    <row r="27" spans="1:4" x14ac:dyDescent="0.25">
      <c r="A27" s="7"/>
      <c r="B27" s="112"/>
      <c r="C27" s="113"/>
      <c r="D27" s="8"/>
    </row>
    <row r="28" spans="1:4" x14ac:dyDescent="0.25">
      <c r="B28" s="119" t="s">
        <v>227</v>
      </c>
      <c r="C28" s="119"/>
      <c r="D28" s="119"/>
    </row>
    <row r="29" spans="1:4" x14ac:dyDescent="0.25">
      <c r="B29" s="95" t="s">
        <v>273</v>
      </c>
      <c r="D29" s="125">
        <f>(9.99+3.99+6.69+30+3.54)</f>
        <v>54.21</v>
      </c>
    </row>
    <row r="30" spans="1:4" x14ac:dyDescent="0.25">
      <c r="B30" s="95" t="s">
        <v>267</v>
      </c>
      <c r="D30" s="125">
        <v>28</v>
      </c>
    </row>
    <row r="31" spans="1:4" x14ac:dyDescent="0.25">
      <c r="D31" s="125"/>
    </row>
    <row r="32" spans="1:4" x14ac:dyDescent="0.25">
      <c r="B32" s="108" t="s">
        <v>198</v>
      </c>
      <c r="C32" s="109" t="s">
        <v>233</v>
      </c>
      <c r="D32" s="109" t="s">
        <v>234</v>
      </c>
    </row>
    <row r="33" spans="2:4" x14ac:dyDescent="0.25">
      <c r="B33" s="104" t="s">
        <v>199</v>
      </c>
      <c r="C33" s="2" t="s">
        <v>235</v>
      </c>
      <c r="D33" s="2" t="s">
        <v>224</v>
      </c>
    </row>
    <row r="34" spans="2:4" x14ac:dyDescent="0.25">
      <c r="B34" s="104" t="s">
        <v>200</v>
      </c>
      <c r="C34" s="2" t="s">
        <v>235</v>
      </c>
      <c r="D34" s="2" t="s">
        <v>224</v>
      </c>
    </row>
    <row r="35" spans="2:4" x14ac:dyDescent="0.25">
      <c r="B35" s="104" t="s">
        <v>201</v>
      </c>
      <c r="C35" s="2" t="s">
        <v>235</v>
      </c>
      <c r="D35" s="2" t="s">
        <v>224</v>
      </c>
    </row>
  </sheetData>
  <mergeCells count="2">
    <mergeCell ref="A1:D1"/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C2D1-A854-4DE9-B12A-9635E0489CF8}">
  <dimension ref="A1:E36"/>
  <sheetViews>
    <sheetView tabSelected="1" workbookViewId="0">
      <selection activeCell="D28" sqref="D28"/>
    </sheetView>
  </sheetViews>
  <sheetFormatPr defaultRowHeight="15" x14ac:dyDescent="0.25"/>
  <cols>
    <col min="1" max="1" width="5.28515625" bestFit="1" customWidth="1"/>
    <col min="3" max="3" width="59.42578125" customWidth="1"/>
    <col min="4" max="5" width="9.140625" style="1"/>
  </cols>
  <sheetData>
    <row r="1" spans="1:5" ht="15.75" x14ac:dyDescent="0.25">
      <c r="A1" s="5"/>
      <c r="B1" s="43" t="s">
        <v>291</v>
      </c>
      <c r="C1" s="43"/>
    </row>
    <row r="2" spans="1:5" ht="15" customHeight="1" x14ac:dyDescent="0.25">
      <c r="A2" s="142" t="s">
        <v>73</v>
      </c>
      <c r="B2" s="142"/>
      <c r="C2" s="142"/>
      <c r="D2" s="142"/>
      <c r="E2" s="142"/>
    </row>
    <row r="3" spans="1:5" ht="15" customHeight="1" x14ac:dyDescent="0.25">
      <c r="A3" s="23"/>
      <c r="B3" s="154" t="s">
        <v>88</v>
      </c>
      <c r="C3" s="154"/>
      <c r="D3" s="23"/>
      <c r="E3" s="23"/>
    </row>
    <row r="4" spans="1:5" ht="10.5" customHeight="1" x14ac:dyDescent="0.25">
      <c r="A4" s="81"/>
      <c r="B4" s="152"/>
      <c r="C4" s="152"/>
      <c r="D4" s="81"/>
      <c r="E4" s="81"/>
    </row>
    <row r="5" spans="1:5" x14ac:dyDescent="0.25">
      <c r="A5" s="5"/>
      <c r="B5" t="s">
        <v>30</v>
      </c>
    </row>
    <row r="6" spans="1:5" x14ac:dyDescent="0.25">
      <c r="A6" s="24" t="s">
        <v>51</v>
      </c>
      <c r="B6" s="147" t="s">
        <v>83</v>
      </c>
      <c r="C6" s="147"/>
      <c r="D6" s="9" t="s">
        <v>9</v>
      </c>
      <c r="E6" s="9" t="s">
        <v>10</v>
      </c>
    </row>
    <row r="7" spans="1:5" x14ac:dyDescent="0.25">
      <c r="A7" s="3" t="s">
        <v>68</v>
      </c>
      <c r="B7" s="148" t="s">
        <v>84</v>
      </c>
      <c r="C7" s="148"/>
      <c r="D7" s="2"/>
      <c r="E7" s="2"/>
    </row>
    <row r="8" spans="1:5" x14ac:dyDescent="0.25">
      <c r="A8" s="3" t="s">
        <v>68</v>
      </c>
      <c r="B8" s="148" t="s">
        <v>85</v>
      </c>
      <c r="C8" s="148"/>
      <c r="D8" s="2"/>
      <c r="E8" s="2"/>
    </row>
    <row r="9" spans="1:5" ht="28.5" customHeight="1" x14ac:dyDescent="0.25">
      <c r="A9" s="3" t="s">
        <v>68</v>
      </c>
      <c r="B9" s="157" t="s">
        <v>87</v>
      </c>
      <c r="C9" s="157"/>
      <c r="D9" s="4">
        <v>0.375</v>
      </c>
      <c r="E9" s="2"/>
    </row>
    <row r="10" spans="1:5" x14ac:dyDescent="0.25">
      <c r="A10" s="3">
        <v>9</v>
      </c>
      <c r="B10" s="157" t="s">
        <v>86</v>
      </c>
      <c r="C10" s="157"/>
      <c r="D10" s="4">
        <v>0.41666666666666669</v>
      </c>
      <c r="E10" s="2"/>
    </row>
    <row r="11" spans="1:5" ht="9" customHeight="1" x14ac:dyDescent="0.25">
      <c r="A11" s="5"/>
      <c r="B11" s="42"/>
    </row>
    <row r="12" spans="1:5" x14ac:dyDescent="0.25">
      <c r="A12" s="3"/>
      <c r="B12" s="147" t="s">
        <v>81</v>
      </c>
      <c r="C12" s="147"/>
      <c r="D12" s="2"/>
      <c r="E12" s="2"/>
    </row>
    <row r="13" spans="1:5" x14ac:dyDescent="0.25">
      <c r="A13" s="45">
        <v>28</v>
      </c>
      <c r="B13" s="157" t="s">
        <v>82</v>
      </c>
      <c r="C13" s="157"/>
      <c r="D13" s="4">
        <v>0.4375</v>
      </c>
      <c r="E13" s="2"/>
    </row>
    <row r="14" spans="1:5" ht="10.5" customHeight="1" x14ac:dyDescent="0.25"/>
    <row r="15" spans="1:5" x14ac:dyDescent="0.25">
      <c r="A15" s="3"/>
      <c r="B15" s="147" t="s">
        <v>77</v>
      </c>
      <c r="C15" s="147"/>
      <c r="D15" s="9"/>
      <c r="E15" s="46"/>
    </row>
    <row r="16" spans="1:5" x14ac:dyDescent="0.25">
      <c r="A16" s="3">
        <v>36</v>
      </c>
      <c r="B16" s="157" t="s">
        <v>78</v>
      </c>
      <c r="C16" s="157"/>
      <c r="D16" s="4">
        <v>0.45833333333333331</v>
      </c>
      <c r="E16" s="6">
        <v>1</v>
      </c>
    </row>
    <row r="17" spans="1:5" x14ac:dyDescent="0.25">
      <c r="A17" s="3">
        <v>34</v>
      </c>
      <c r="B17" s="157" t="s">
        <v>79</v>
      </c>
      <c r="C17" s="157"/>
      <c r="D17" s="4">
        <v>0.5</v>
      </c>
      <c r="E17" s="6" t="s">
        <v>89</v>
      </c>
    </row>
    <row r="18" spans="1:5" x14ac:dyDescent="0.25">
      <c r="A18" s="3">
        <v>35</v>
      </c>
      <c r="B18" s="157" t="s">
        <v>80</v>
      </c>
      <c r="C18" s="157"/>
      <c r="D18" s="4">
        <v>0.54166666666666663</v>
      </c>
      <c r="E18" s="6" t="s">
        <v>89</v>
      </c>
    </row>
    <row r="19" spans="1:5" ht="9" customHeight="1" x14ac:dyDescent="0.25">
      <c r="A19" s="3"/>
      <c r="B19" s="62"/>
      <c r="C19" s="77"/>
      <c r="D19" s="4"/>
      <c r="E19" s="6"/>
    </row>
    <row r="20" spans="1:5" ht="77.25" customHeight="1" x14ac:dyDescent="0.25">
      <c r="A20" s="3" t="s">
        <v>68</v>
      </c>
      <c r="B20" s="155" t="s">
        <v>263</v>
      </c>
      <c r="C20" s="156"/>
      <c r="D20" s="4">
        <v>0.56944444444444442</v>
      </c>
      <c r="E20" s="44"/>
    </row>
    <row r="21" spans="1:5" ht="10.5" customHeight="1" x14ac:dyDescent="0.25"/>
    <row r="22" spans="1:5" x14ac:dyDescent="0.25">
      <c r="A22" s="3"/>
      <c r="B22" s="147" t="s">
        <v>75</v>
      </c>
      <c r="C22" s="147"/>
      <c r="D22" s="9"/>
      <c r="E22" s="46"/>
    </row>
    <row r="23" spans="1:5" ht="39.75" customHeight="1" x14ac:dyDescent="0.25">
      <c r="A23" s="3">
        <v>39</v>
      </c>
      <c r="B23" s="153" t="s">
        <v>147</v>
      </c>
      <c r="C23" s="153"/>
      <c r="D23" s="4">
        <v>0.61458333333333337</v>
      </c>
      <c r="E23" s="6">
        <v>2</v>
      </c>
    </row>
    <row r="24" spans="1:5" ht="29.25" customHeight="1" x14ac:dyDescent="0.25">
      <c r="A24" s="3">
        <v>41</v>
      </c>
      <c r="B24" s="153" t="s">
        <v>76</v>
      </c>
      <c r="C24" s="153"/>
      <c r="D24" s="4">
        <v>0.64583333333333337</v>
      </c>
      <c r="E24" s="6"/>
    </row>
    <row r="25" spans="1:5" ht="10.5" customHeight="1" x14ac:dyDescent="0.25"/>
    <row r="26" spans="1:5" x14ac:dyDescent="0.25">
      <c r="A26" s="24" t="s">
        <v>51</v>
      </c>
      <c r="B26" s="147" t="s">
        <v>74</v>
      </c>
      <c r="C26" s="147"/>
      <c r="D26" s="9"/>
      <c r="E26" s="9"/>
    </row>
    <row r="27" spans="1:5" ht="29.25" customHeight="1" x14ac:dyDescent="0.25">
      <c r="A27" s="3">
        <v>45</v>
      </c>
      <c r="B27" s="148" t="s">
        <v>146</v>
      </c>
      <c r="C27" s="148"/>
      <c r="D27" s="4">
        <v>0.66666666666666663</v>
      </c>
      <c r="E27" s="6">
        <v>3</v>
      </c>
    </row>
    <row r="28" spans="1:5" ht="12" customHeight="1" x14ac:dyDescent="0.25">
      <c r="B28" s="149"/>
      <c r="C28" s="149"/>
    </row>
    <row r="29" spans="1:5" x14ac:dyDescent="0.25">
      <c r="B29" s="146" t="s">
        <v>227</v>
      </c>
      <c r="C29" s="146"/>
      <c r="D29" s="146"/>
      <c r="E29" s="146"/>
    </row>
    <row r="30" spans="1:5" x14ac:dyDescent="0.25">
      <c r="B30" s="141" t="s">
        <v>276</v>
      </c>
      <c r="C30" s="141"/>
      <c r="E30" s="125">
        <f>(11.99+4.49+7.39+30+3.77)</f>
        <v>57.640000000000008</v>
      </c>
    </row>
    <row r="31" spans="1:5" x14ac:dyDescent="0.25">
      <c r="B31" s="141" t="s">
        <v>274</v>
      </c>
      <c r="C31" s="141"/>
      <c r="E31" s="125">
        <v>24</v>
      </c>
    </row>
    <row r="32" spans="1:5" ht="11.25" customHeight="1" x14ac:dyDescent="0.25">
      <c r="B32" s="145"/>
      <c r="C32" s="145"/>
      <c r="E32" s="125"/>
    </row>
    <row r="33" spans="2:5" x14ac:dyDescent="0.25">
      <c r="B33" s="150" t="s">
        <v>198</v>
      </c>
      <c r="C33" s="151"/>
      <c r="D33" s="109" t="s">
        <v>236</v>
      </c>
      <c r="E33" s="109" t="s">
        <v>237</v>
      </c>
    </row>
    <row r="34" spans="2:5" x14ac:dyDescent="0.25">
      <c r="B34" s="143" t="s">
        <v>199</v>
      </c>
      <c r="C34" s="144"/>
      <c r="D34" s="2" t="s">
        <v>238</v>
      </c>
      <c r="E34" s="2" t="s">
        <v>239</v>
      </c>
    </row>
    <row r="35" spans="2:5" x14ac:dyDescent="0.25">
      <c r="B35" s="143" t="s">
        <v>200</v>
      </c>
      <c r="C35" s="144"/>
      <c r="D35" s="2" t="s">
        <v>236</v>
      </c>
      <c r="E35" s="2" t="s">
        <v>237</v>
      </c>
    </row>
    <row r="36" spans="2:5" x14ac:dyDescent="0.25">
      <c r="B36" s="143" t="s">
        <v>201</v>
      </c>
      <c r="C36" s="144"/>
      <c r="D36" s="2" t="s">
        <v>236</v>
      </c>
      <c r="E36" s="2" t="s">
        <v>237</v>
      </c>
    </row>
  </sheetData>
  <mergeCells count="29">
    <mergeCell ref="A2:E2"/>
    <mergeCell ref="B3:C3"/>
    <mergeCell ref="B20:C20"/>
    <mergeCell ref="B9:C9"/>
    <mergeCell ref="B10:C10"/>
    <mergeCell ref="B13:C13"/>
    <mergeCell ref="B6:C6"/>
    <mergeCell ref="B7:C7"/>
    <mergeCell ref="B8:C8"/>
    <mergeCell ref="B15:C15"/>
    <mergeCell ref="B16:C16"/>
    <mergeCell ref="B17:C17"/>
    <mergeCell ref="B18:C18"/>
    <mergeCell ref="B12:C12"/>
    <mergeCell ref="B26:C26"/>
    <mergeCell ref="B27:C27"/>
    <mergeCell ref="B28:C28"/>
    <mergeCell ref="B33:C33"/>
    <mergeCell ref="B4:C4"/>
    <mergeCell ref="B22:C22"/>
    <mergeCell ref="B23:C23"/>
    <mergeCell ref="B24:C24"/>
    <mergeCell ref="B30:C30"/>
    <mergeCell ref="B31:C31"/>
    <mergeCell ref="B34:C34"/>
    <mergeCell ref="B35:C35"/>
    <mergeCell ref="B36:C36"/>
    <mergeCell ref="B32:C32"/>
    <mergeCell ref="B29:E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5C7B-6906-47FA-B110-2639C09F9673}">
  <dimension ref="A1:D21"/>
  <sheetViews>
    <sheetView workbookViewId="0">
      <selection activeCell="B10" sqref="B10"/>
    </sheetView>
  </sheetViews>
  <sheetFormatPr defaultRowHeight="15" x14ac:dyDescent="0.25"/>
  <cols>
    <col min="1" max="1" width="5.28515625" bestFit="1" customWidth="1"/>
    <col min="2" max="2" width="70.85546875" customWidth="1"/>
    <col min="3" max="3" width="7.85546875" bestFit="1" customWidth="1"/>
    <col min="4" max="4" width="7.85546875" style="1" customWidth="1"/>
  </cols>
  <sheetData>
    <row r="1" spans="1:4" ht="15.75" x14ac:dyDescent="0.25">
      <c r="A1" s="136" t="s">
        <v>180</v>
      </c>
      <c r="B1" s="136"/>
      <c r="C1" s="136"/>
    </row>
    <row r="2" spans="1:4" x14ac:dyDescent="0.25">
      <c r="A2" s="142" t="s">
        <v>179</v>
      </c>
      <c r="B2" s="142"/>
      <c r="C2" s="142"/>
    </row>
    <row r="3" spans="1:4" ht="10.5" customHeight="1" x14ac:dyDescent="0.25">
      <c r="A3" s="5"/>
      <c r="B3" s="165"/>
      <c r="C3" s="165"/>
    </row>
    <row r="4" spans="1:4" x14ac:dyDescent="0.25">
      <c r="A4" s="24" t="s">
        <v>51</v>
      </c>
      <c r="B4" s="162" t="s">
        <v>177</v>
      </c>
      <c r="C4" s="162"/>
      <c r="D4" s="9" t="s">
        <v>9</v>
      </c>
    </row>
    <row r="5" spans="1:4" x14ac:dyDescent="0.25">
      <c r="A5" s="3">
        <v>22</v>
      </c>
      <c r="B5" s="161" t="s">
        <v>178</v>
      </c>
      <c r="C5" s="161"/>
      <c r="D5" s="4">
        <v>0.41666666666666669</v>
      </c>
    </row>
    <row r="6" spans="1:4" x14ac:dyDescent="0.25">
      <c r="A6" s="3">
        <v>57</v>
      </c>
      <c r="B6" s="164" t="s">
        <v>259</v>
      </c>
      <c r="C6" s="164"/>
      <c r="D6" s="4">
        <v>0.44444444444444442</v>
      </c>
    </row>
    <row r="7" spans="1:4" x14ac:dyDescent="0.25">
      <c r="A7" s="3">
        <v>53</v>
      </c>
      <c r="B7" s="160" t="s">
        <v>266</v>
      </c>
      <c r="C7" s="160"/>
      <c r="D7" s="4">
        <v>0.47222222222222227</v>
      </c>
    </row>
    <row r="8" spans="1:4" ht="9.75" customHeight="1" x14ac:dyDescent="0.25">
      <c r="B8" s="163"/>
      <c r="C8" s="163"/>
      <c r="D8"/>
    </row>
    <row r="9" spans="1:4" ht="65.25" customHeight="1" x14ac:dyDescent="0.25">
      <c r="A9" s="133">
        <v>100</v>
      </c>
      <c r="B9" s="159" t="s">
        <v>281</v>
      </c>
      <c r="C9" s="159"/>
      <c r="D9" s="134">
        <v>0.5</v>
      </c>
    </row>
    <row r="10" spans="1:4" ht="8.25" customHeight="1" x14ac:dyDescent="0.25">
      <c r="A10" s="7"/>
      <c r="B10" s="123"/>
      <c r="C10" s="123"/>
      <c r="D10" s="90"/>
    </row>
    <row r="11" spans="1:4" x14ac:dyDescent="0.25">
      <c r="A11" s="3">
        <v>104</v>
      </c>
      <c r="B11" s="166" t="s">
        <v>258</v>
      </c>
      <c r="C11" s="166"/>
      <c r="D11" s="76">
        <v>0.54166666666666663</v>
      </c>
    </row>
    <row r="12" spans="1:4" x14ac:dyDescent="0.25">
      <c r="A12" s="3">
        <v>1</v>
      </c>
      <c r="B12" s="158" t="s">
        <v>240</v>
      </c>
      <c r="C12" s="158"/>
      <c r="D12" s="6" t="s">
        <v>181</v>
      </c>
    </row>
    <row r="13" spans="1:4" x14ac:dyDescent="0.25">
      <c r="B13" s="163"/>
      <c r="C13" s="163"/>
    </row>
    <row r="14" spans="1:4" x14ac:dyDescent="0.25">
      <c r="B14" s="146" t="s">
        <v>227</v>
      </c>
      <c r="C14" s="146"/>
      <c r="D14" s="146"/>
    </row>
    <row r="15" spans="1:4" x14ac:dyDescent="0.25">
      <c r="B15" s="95" t="s">
        <v>277</v>
      </c>
      <c r="D15" s="125">
        <f>(27.99+4.29+8.99+35+11.44+5.33)</f>
        <v>93.04</v>
      </c>
    </row>
    <row r="16" spans="1:4" x14ac:dyDescent="0.25">
      <c r="B16" s="95" t="s">
        <v>267</v>
      </c>
      <c r="D16" s="125">
        <v>14</v>
      </c>
    </row>
    <row r="17" spans="2:4" x14ac:dyDescent="0.25">
      <c r="D17" s="125"/>
    </row>
    <row r="18" spans="2:4" x14ac:dyDescent="0.25">
      <c r="B18" s="115" t="s">
        <v>198</v>
      </c>
      <c r="C18" s="109" t="s">
        <v>241</v>
      </c>
      <c r="D18" s="109" t="s">
        <v>242</v>
      </c>
    </row>
    <row r="19" spans="2:4" x14ac:dyDescent="0.25">
      <c r="B19" s="104" t="s">
        <v>199</v>
      </c>
      <c r="C19" s="2" t="s">
        <v>243</v>
      </c>
      <c r="D19" s="2" t="s">
        <v>242</v>
      </c>
    </row>
    <row r="20" spans="2:4" x14ac:dyDescent="0.25">
      <c r="B20" s="104" t="s">
        <v>200</v>
      </c>
      <c r="C20" s="2" t="s">
        <v>241</v>
      </c>
      <c r="D20" s="2" t="s">
        <v>242</v>
      </c>
    </row>
    <row r="21" spans="2:4" x14ac:dyDescent="0.25">
      <c r="B21" s="104" t="s">
        <v>201</v>
      </c>
      <c r="C21" s="2" t="s">
        <v>241</v>
      </c>
      <c r="D21" s="2" t="s">
        <v>242</v>
      </c>
    </row>
  </sheetData>
  <mergeCells count="13">
    <mergeCell ref="A1:C1"/>
    <mergeCell ref="A2:C2"/>
    <mergeCell ref="B14:D14"/>
    <mergeCell ref="B12:C12"/>
    <mergeCell ref="B9:C9"/>
    <mergeCell ref="B7:C7"/>
    <mergeCell ref="B5:C5"/>
    <mergeCell ref="B4:C4"/>
    <mergeCell ref="B8:C8"/>
    <mergeCell ref="B6:C6"/>
    <mergeCell ref="B13:C13"/>
    <mergeCell ref="B3:C3"/>
    <mergeCell ref="B11:C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C128-C49B-44B2-9DC6-9EBF83E04F3B}">
  <dimension ref="A1:D48"/>
  <sheetViews>
    <sheetView topLeftCell="A16" workbookViewId="0">
      <selection activeCell="D43" sqref="D43"/>
    </sheetView>
  </sheetViews>
  <sheetFormatPr defaultRowHeight="15" x14ac:dyDescent="0.25"/>
  <cols>
    <col min="1" max="1" width="5.28515625" style="5" bestFit="1" customWidth="1"/>
    <col min="2" max="2" width="57.85546875" customWidth="1"/>
    <col min="3" max="3" width="19.5703125" customWidth="1"/>
    <col min="4" max="4" width="9.140625" style="1"/>
  </cols>
  <sheetData>
    <row r="1" spans="1:4" ht="15" customHeight="1" x14ac:dyDescent="0.25">
      <c r="A1" s="136" t="s">
        <v>141</v>
      </c>
      <c r="B1" s="136"/>
      <c r="C1" s="136"/>
    </row>
    <row r="2" spans="1:4" x14ac:dyDescent="0.25">
      <c r="A2" s="140" t="s">
        <v>113</v>
      </c>
      <c r="B2" s="140"/>
      <c r="C2" s="140"/>
      <c r="D2" s="88"/>
    </row>
    <row r="3" spans="1:4" ht="9" customHeight="1" x14ac:dyDescent="0.25">
      <c r="A3" s="80"/>
      <c r="B3" s="80"/>
      <c r="C3" s="80"/>
      <c r="D3" s="88"/>
    </row>
    <row r="4" spans="1:4" x14ac:dyDescent="0.25">
      <c r="A4" s="91"/>
      <c r="B4" s="177" t="s">
        <v>184</v>
      </c>
      <c r="C4" s="178"/>
      <c r="D4" s="4">
        <v>0.375</v>
      </c>
    </row>
    <row r="5" spans="1:4" x14ac:dyDescent="0.25">
      <c r="A5" s="91"/>
      <c r="B5" s="177" t="s">
        <v>185</v>
      </c>
      <c r="C5" s="178"/>
      <c r="D5" s="4">
        <v>0.375</v>
      </c>
    </row>
    <row r="6" spans="1:4" x14ac:dyDescent="0.25">
      <c r="B6" s="179" t="s">
        <v>114</v>
      </c>
      <c r="C6" s="179"/>
    </row>
    <row r="7" spans="1:4" x14ac:dyDescent="0.25">
      <c r="A7" s="24" t="s">
        <v>51</v>
      </c>
      <c r="B7" s="171" t="s">
        <v>115</v>
      </c>
      <c r="C7" s="172"/>
      <c r="D7" s="9" t="s">
        <v>9</v>
      </c>
    </row>
    <row r="8" spans="1:4" x14ac:dyDescent="0.25">
      <c r="A8" s="3">
        <v>12</v>
      </c>
      <c r="B8" s="173" t="s">
        <v>116</v>
      </c>
      <c r="C8" s="174"/>
      <c r="D8" s="4">
        <v>0.38541666666666669</v>
      </c>
    </row>
    <row r="9" spans="1:4" x14ac:dyDescent="0.25">
      <c r="A9" s="3">
        <v>12</v>
      </c>
      <c r="B9" s="169" t="s">
        <v>121</v>
      </c>
      <c r="C9" s="170"/>
      <c r="D9" s="4">
        <v>0.38541666666666669</v>
      </c>
    </row>
    <row r="10" spans="1:4" x14ac:dyDescent="0.25">
      <c r="A10" s="3">
        <v>11</v>
      </c>
      <c r="B10" s="175" t="s">
        <v>117</v>
      </c>
      <c r="C10" s="176"/>
      <c r="D10" s="4">
        <v>0.39583333333333331</v>
      </c>
    </row>
    <row r="11" spans="1:4" x14ac:dyDescent="0.25">
      <c r="A11" s="3">
        <v>14</v>
      </c>
      <c r="B11" s="167" t="s">
        <v>120</v>
      </c>
      <c r="C11" s="168"/>
      <c r="D11" s="4">
        <v>0.4375</v>
      </c>
    </row>
    <row r="12" spans="1:4" x14ac:dyDescent="0.25">
      <c r="A12" s="3">
        <v>14</v>
      </c>
      <c r="B12" s="169" t="s">
        <v>119</v>
      </c>
      <c r="C12" s="170"/>
      <c r="D12" s="4">
        <v>0.45833333333333331</v>
      </c>
    </row>
    <row r="13" spans="1:4" ht="7.5" customHeight="1" x14ac:dyDescent="0.25">
      <c r="A13" s="3"/>
      <c r="B13" s="55"/>
      <c r="C13" s="55"/>
    </row>
    <row r="14" spans="1:4" x14ac:dyDescent="0.25">
      <c r="A14" s="3"/>
      <c r="B14" s="171" t="s">
        <v>122</v>
      </c>
      <c r="C14" s="172"/>
      <c r="D14" s="2"/>
    </row>
    <row r="15" spans="1:4" ht="24.75" customHeight="1" x14ac:dyDescent="0.25">
      <c r="A15" s="3">
        <v>5</v>
      </c>
      <c r="B15" s="174" t="s">
        <v>123</v>
      </c>
      <c r="C15" s="180"/>
      <c r="D15" s="4">
        <v>0.47916666666666669</v>
      </c>
    </row>
    <row r="16" spans="1:4" ht="9.75" customHeight="1" x14ac:dyDescent="0.25">
      <c r="B16" s="183"/>
      <c r="C16" s="183"/>
    </row>
    <row r="17" spans="1:4" ht="65.25" customHeight="1" x14ac:dyDescent="0.25">
      <c r="A17" s="3" t="s">
        <v>68</v>
      </c>
      <c r="B17" s="155" t="s">
        <v>264</v>
      </c>
      <c r="C17" s="156"/>
      <c r="D17" s="4">
        <v>0.47916666666666669</v>
      </c>
    </row>
    <row r="18" spans="1:4" ht="9.75" customHeight="1" x14ac:dyDescent="0.25">
      <c r="B18" s="183"/>
      <c r="C18" s="183"/>
    </row>
    <row r="19" spans="1:4" x14ac:dyDescent="0.25">
      <c r="A19" s="3"/>
      <c r="B19" s="171" t="s">
        <v>124</v>
      </c>
      <c r="C19" s="172"/>
      <c r="D19" s="2"/>
    </row>
    <row r="20" spans="1:4" x14ac:dyDescent="0.25">
      <c r="A20" s="3" t="s">
        <v>68</v>
      </c>
      <c r="B20" s="169" t="s">
        <v>127</v>
      </c>
      <c r="C20" s="170"/>
      <c r="D20" s="4">
        <v>0.53125</v>
      </c>
    </row>
    <row r="21" spans="1:4" x14ac:dyDescent="0.25">
      <c r="A21" s="3">
        <v>1</v>
      </c>
      <c r="B21" s="174" t="s">
        <v>125</v>
      </c>
      <c r="C21" s="180"/>
      <c r="D21" s="4">
        <v>0.55208333333333337</v>
      </c>
    </row>
    <row r="22" spans="1:4" x14ac:dyDescent="0.25">
      <c r="A22" s="3">
        <v>2</v>
      </c>
      <c r="B22" s="174" t="s">
        <v>126</v>
      </c>
      <c r="C22" s="180"/>
      <c r="D22" s="4">
        <v>0.58333333333333337</v>
      </c>
    </row>
    <row r="23" spans="1:4" ht="6.75" customHeight="1" x14ac:dyDescent="0.25">
      <c r="A23" s="3"/>
      <c r="B23" s="55"/>
      <c r="C23" s="55"/>
    </row>
    <row r="24" spans="1:4" x14ac:dyDescent="0.25">
      <c r="A24" s="3"/>
      <c r="B24" s="171" t="s">
        <v>128</v>
      </c>
      <c r="C24" s="172"/>
      <c r="D24" s="2"/>
    </row>
    <row r="25" spans="1:4" x14ac:dyDescent="0.25">
      <c r="A25" s="3" t="s">
        <v>68</v>
      </c>
      <c r="B25" s="187" t="s">
        <v>129</v>
      </c>
      <c r="C25" s="185"/>
      <c r="D25" s="4">
        <v>0.60416666666666663</v>
      </c>
    </row>
    <row r="26" spans="1:4" x14ac:dyDescent="0.25">
      <c r="A26" s="3" t="s">
        <v>68</v>
      </c>
      <c r="B26" s="181" t="s">
        <v>131</v>
      </c>
      <c r="C26" s="182"/>
      <c r="D26" s="4">
        <v>0.625</v>
      </c>
    </row>
    <row r="27" spans="1:4" ht="7.5" customHeight="1" x14ac:dyDescent="0.25">
      <c r="B27" s="56"/>
      <c r="C27" s="26"/>
    </row>
    <row r="28" spans="1:4" x14ac:dyDescent="0.25">
      <c r="A28" s="3"/>
      <c r="B28" s="172" t="s">
        <v>132</v>
      </c>
      <c r="C28" s="172"/>
      <c r="D28" s="2"/>
    </row>
    <row r="29" spans="1:4" x14ac:dyDescent="0.25">
      <c r="A29" s="3" t="s">
        <v>68</v>
      </c>
      <c r="B29" s="184" t="s">
        <v>133</v>
      </c>
      <c r="C29" s="185"/>
      <c r="D29" s="4">
        <v>0.64583333333333337</v>
      </c>
    </row>
    <row r="30" spans="1:4" x14ac:dyDescent="0.25">
      <c r="A30" s="3">
        <v>20</v>
      </c>
      <c r="B30" s="188" t="s">
        <v>137</v>
      </c>
      <c r="C30" s="188"/>
      <c r="D30" s="4">
        <v>0.67708333333333337</v>
      </c>
    </row>
    <row r="31" spans="1:4" x14ac:dyDescent="0.25">
      <c r="A31" s="3">
        <v>24</v>
      </c>
      <c r="B31" s="186" t="s">
        <v>134</v>
      </c>
      <c r="C31" s="186"/>
      <c r="D31" s="4">
        <v>0.6875</v>
      </c>
    </row>
    <row r="32" spans="1:4" x14ac:dyDescent="0.25">
      <c r="A32" s="3">
        <v>26</v>
      </c>
      <c r="B32" s="189" t="s">
        <v>130</v>
      </c>
      <c r="C32" s="190"/>
      <c r="D32" s="57">
        <v>0.70833333333333337</v>
      </c>
    </row>
    <row r="33" spans="1:4" x14ac:dyDescent="0.25">
      <c r="A33" s="3">
        <v>23</v>
      </c>
      <c r="B33" s="180" t="s">
        <v>135</v>
      </c>
      <c r="C33" s="180"/>
      <c r="D33" s="4">
        <v>0.72916666666666663</v>
      </c>
    </row>
    <row r="34" spans="1:4" x14ac:dyDescent="0.25">
      <c r="A34" s="3">
        <v>22</v>
      </c>
      <c r="B34" s="186" t="s">
        <v>136</v>
      </c>
      <c r="C34" s="186"/>
      <c r="D34" s="4">
        <v>0.75</v>
      </c>
    </row>
    <row r="35" spans="1:4" ht="6.75" customHeight="1" x14ac:dyDescent="0.25">
      <c r="B35" s="56"/>
      <c r="C35" s="26"/>
    </row>
    <row r="36" spans="1:4" x14ac:dyDescent="0.25">
      <c r="A36" s="3"/>
      <c r="B36" s="171" t="s">
        <v>138</v>
      </c>
      <c r="C36" s="172"/>
      <c r="D36" s="2"/>
    </row>
    <row r="37" spans="1:4" x14ac:dyDescent="0.25">
      <c r="A37" s="3">
        <v>18</v>
      </c>
      <c r="B37" s="174" t="s">
        <v>139</v>
      </c>
      <c r="C37" s="180"/>
      <c r="D37" s="4">
        <v>0.77083333333333337</v>
      </c>
    </row>
    <row r="38" spans="1:4" x14ac:dyDescent="0.25">
      <c r="A38" s="3">
        <v>17</v>
      </c>
      <c r="B38" s="181" t="s">
        <v>140</v>
      </c>
      <c r="C38" s="182"/>
      <c r="D38" s="4">
        <v>0.79166666666666663</v>
      </c>
    </row>
    <row r="39" spans="1:4" ht="24" customHeight="1" x14ac:dyDescent="0.25">
      <c r="A39" s="3">
        <v>9</v>
      </c>
      <c r="B39" s="173" t="s">
        <v>118</v>
      </c>
      <c r="C39" s="174"/>
      <c r="D39" s="4">
        <v>0.8125</v>
      </c>
    </row>
    <row r="40" spans="1:4" x14ac:dyDescent="0.25">
      <c r="B40" s="149"/>
      <c r="C40" s="149"/>
    </row>
    <row r="41" spans="1:4" x14ac:dyDescent="0.25">
      <c r="B41" s="146" t="s">
        <v>227</v>
      </c>
      <c r="C41" s="146"/>
      <c r="D41" s="146"/>
    </row>
    <row r="42" spans="1:4" x14ac:dyDescent="0.25">
      <c r="B42" s="141" t="s">
        <v>278</v>
      </c>
      <c r="C42" s="141"/>
      <c r="D42" s="125">
        <f>(17.49+25+6.37+2.97)</f>
        <v>51.829999999999991</v>
      </c>
    </row>
    <row r="43" spans="1:4" x14ac:dyDescent="0.25">
      <c r="B43" s="141" t="s">
        <v>267</v>
      </c>
      <c r="C43" s="141"/>
      <c r="D43" s="125">
        <v>24</v>
      </c>
    </row>
    <row r="44" spans="1:4" x14ac:dyDescent="0.25">
      <c r="B44" s="165"/>
      <c r="C44" s="165"/>
      <c r="D44" s="125"/>
    </row>
    <row r="45" spans="1:4" x14ac:dyDescent="0.25">
      <c r="B45" s="108" t="s">
        <v>198</v>
      </c>
      <c r="C45" s="109" t="s">
        <v>244</v>
      </c>
      <c r="D45" s="109" t="s">
        <v>237</v>
      </c>
    </row>
    <row r="46" spans="1:4" x14ac:dyDescent="0.25">
      <c r="B46" s="104" t="s">
        <v>199</v>
      </c>
      <c r="C46" s="2" t="s">
        <v>235</v>
      </c>
      <c r="D46" s="2" t="s">
        <v>245</v>
      </c>
    </row>
    <row r="47" spans="1:4" x14ac:dyDescent="0.25">
      <c r="B47" s="104" t="s">
        <v>200</v>
      </c>
      <c r="C47" s="2" t="s">
        <v>233</v>
      </c>
      <c r="D47" s="2" t="s">
        <v>239</v>
      </c>
    </row>
    <row r="48" spans="1:4" x14ac:dyDescent="0.25">
      <c r="B48" s="104" t="s">
        <v>201</v>
      </c>
      <c r="C48" s="2" t="s">
        <v>233</v>
      </c>
      <c r="D48" s="2" t="s">
        <v>239</v>
      </c>
    </row>
  </sheetData>
  <mergeCells count="39">
    <mergeCell ref="B24:C24"/>
    <mergeCell ref="B25:C25"/>
    <mergeCell ref="B38:C38"/>
    <mergeCell ref="B33:C33"/>
    <mergeCell ref="B34:C34"/>
    <mergeCell ref="B30:C30"/>
    <mergeCell ref="B36:C36"/>
    <mergeCell ref="B32:C32"/>
    <mergeCell ref="B19:C19"/>
    <mergeCell ref="B21:C21"/>
    <mergeCell ref="B26:C26"/>
    <mergeCell ref="B39:C39"/>
    <mergeCell ref="B12:C12"/>
    <mergeCell ref="B16:C16"/>
    <mergeCell ref="B14:C14"/>
    <mergeCell ref="B15:C15"/>
    <mergeCell ref="B17:C17"/>
    <mergeCell ref="B18:C18"/>
    <mergeCell ref="B20:C20"/>
    <mergeCell ref="B28:C28"/>
    <mergeCell ref="B29:C29"/>
    <mergeCell ref="B31:C31"/>
    <mergeCell ref="B22:C22"/>
    <mergeCell ref="B37:C37"/>
    <mergeCell ref="B11:C11"/>
    <mergeCell ref="B9:C9"/>
    <mergeCell ref="A1:C1"/>
    <mergeCell ref="A2:C2"/>
    <mergeCell ref="B7:C7"/>
    <mergeCell ref="B8:C8"/>
    <mergeCell ref="B10:C10"/>
    <mergeCell ref="B4:C4"/>
    <mergeCell ref="B6:C6"/>
    <mergeCell ref="B5:C5"/>
    <mergeCell ref="B40:C40"/>
    <mergeCell ref="B42:C42"/>
    <mergeCell ref="B43:C43"/>
    <mergeCell ref="B44:C44"/>
    <mergeCell ref="B41:D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C3AC-2726-40A4-8589-518EB7C9583F}">
  <dimension ref="A1:C41"/>
  <sheetViews>
    <sheetView topLeftCell="A10" workbookViewId="0">
      <selection activeCell="B17" sqref="B17"/>
    </sheetView>
  </sheetViews>
  <sheetFormatPr defaultRowHeight="15" x14ac:dyDescent="0.25"/>
  <cols>
    <col min="1" max="1" width="3" bestFit="1" customWidth="1"/>
    <col min="2" max="2" width="80.5703125" customWidth="1"/>
    <col min="3" max="3" width="7.85546875" bestFit="1" customWidth="1"/>
  </cols>
  <sheetData>
    <row r="1" spans="1:3" ht="15.75" x14ac:dyDescent="0.25">
      <c r="A1" s="5"/>
      <c r="B1" s="136" t="s">
        <v>169</v>
      </c>
      <c r="C1" s="136"/>
    </row>
    <row r="2" spans="1:3" x14ac:dyDescent="0.25">
      <c r="A2" s="5"/>
      <c r="B2" s="140" t="s">
        <v>113</v>
      </c>
      <c r="C2" s="140"/>
    </row>
    <row r="3" spans="1:3" ht="9" customHeight="1" x14ac:dyDescent="0.25">
      <c r="A3" s="94"/>
      <c r="B3" s="93"/>
      <c r="C3" s="93"/>
    </row>
    <row r="4" spans="1:3" x14ac:dyDescent="0.25">
      <c r="A4" s="5"/>
      <c r="B4" s="54" t="s">
        <v>114</v>
      </c>
    </row>
    <row r="5" spans="1:3" x14ac:dyDescent="0.25">
      <c r="A5" s="3"/>
      <c r="B5" s="60" t="s">
        <v>148</v>
      </c>
      <c r="C5" s="9" t="s">
        <v>9</v>
      </c>
    </row>
    <row r="6" spans="1:3" x14ac:dyDescent="0.25">
      <c r="A6" s="3">
        <v>14</v>
      </c>
      <c r="B6" s="62" t="s">
        <v>149</v>
      </c>
      <c r="C6" s="71">
        <v>0.375</v>
      </c>
    </row>
    <row r="7" spans="1:3" x14ac:dyDescent="0.25">
      <c r="A7" s="3" t="s">
        <v>68</v>
      </c>
      <c r="B7" s="63" t="s">
        <v>150</v>
      </c>
      <c r="C7" s="72">
        <v>0.39583333333333331</v>
      </c>
    </row>
    <row r="8" spans="1:3" x14ac:dyDescent="0.25">
      <c r="A8" s="3">
        <v>15</v>
      </c>
      <c r="B8" s="64" t="s">
        <v>151</v>
      </c>
      <c r="C8" s="72">
        <v>0.41666666666666669</v>
      </c>
    </row>
    <row r="9" spans="1:3" ht="10.5" customHeight="1" x14ac:dyDescent="0.25"/>
    <row r="10" spans="1:3" x14ac:dyDescent="0.25">
      <c r="A10" s="3"/>
      <c r="B10" s="60" t="s">
        <v>153</v>
      </c>
      <c r="C10" s="61"/>
    </row>
    <row r="11" spans="1:3" x14ac:dyDescent="0.25">
      <c r="A11" s="3">
        <v>12</v>
      </c>
      <c r="B11" s="63" t="s">
        <v>154</v>
      </c>
      <c r="C11" s="71">
        <v>0.4375</v>
      </c>
    </row>
    <row r="12" spans="1:3" x14ac:dyDescent="0.25">
      <c r="A12" s="3" t="s">
        <v>68</v>
      </c>
      <c r="B12" s="63" t="s">
        <v>155</v>
      </c>
      <c r="C12" s="71">
        <v>0.45833333333333331</v>
      </c>
    </row>
    <row r="13" spans="1:3" x14ac:dyDescent="0.25">
      <c r="A13" s="3">
        <v>10</v>
      </c>
      <c r="B13" s="63" t="s">
        <v>156</v>
      </c>
      <c r="C13" s="73">
        <v>0.47916666666666669</v>
      </c>
    </row>
    <row r="14" spans="1:3" x14ac:dyDescent="0.25">
      <c r="A14" s="3">
        <v>9</v>
      </c>
      <c r="B14" s="63" t="s">
        <v>157</v>
      </c>
      <c r="C14" s="71">
        <v>0.5</v>
      </c>
    </row>
    <row r="15" spans="1:3" ht="10.5" customHeight="1" x14ac:dyDescent="0.25">
      <c r="A15" s="3"/>
      <c r="B15" s="63"/>
      <c r="C15" s="71"/>
    </row>
    <row r="16" spans="1:3" ht="64.5" x14ac:dyDescent="0.25">
      <c r="A16" s="3" t="s">
        <v>68</v>
      </c>
      <c r="B16" s="74" t="s">
        <v>280</v>
      </c>
      <c r="C16" s="71">
        <v>0.52083333333333337</v>
      </c>
    </row>
    <row r="17" spans="1:3" ht="10.5" customHeight="1" x14ac:dyDescent="0.25">
      <c r="A17" s="5"/>
      <c r="B17" s="42"/>
    </row>
    <row r="18" spans="1:3" x14ac:dyDescent="0.25">
      <c r="A18" s="3"/>
      <c r="B18" s="60" t="s">
        <v>158</v>
      </c>
      <c r="C18" s="61"/>
    </row>
    <row r="19" spans="1:3" x14ac:dyDescent="0.25">
      <c r="A19" s="3">
        <v>8</v>
      </c>
      <c r="B19" s="63" t="s">
        <v>159</v>
      </c>
      <c r="C19" s="73">
        <v>0.5625</v>
      </c>
    </row>
    <row r="20" spans="1:3" ht="12" customHeight="1" x14ac:dyDescent="0.25">
      <c r="A20" s="5"/>
      <c r="B20" s="42"/>
    </row>
    <row r="21" spans="1:3" x14ac:dyDescent="0.25">
      <c r="A21" s="3"/>
      <c r="B21" s="60" t="s">
        <v>160</v>
      </c>
      <c r="C21" s="61"/>
    </row>
    <row r="22" spans="1:3" x14ac:dyDescent="0.25">
      <c r="A22" s="3" t="s">
        <v>68</v>
      </c>
      <c r="B22" s="65" t="s">
        <v>161</v>
      </c>
      <c r="C22" s="71">
        <v>0.60416666666666663</v>
      </c>
    </row>
    <row r="23" spans="1:3" ht="10.5" customHeight="1" x14ac:dyDescent="0.25">
      <c r="A23" s="5"/>
      <c r="B23" s="66"/>
      <c r="C23" s="66"/>
    </row>
    <row r="24" spans="1:3" x14ac:dyDescent="0.25">
      <c r="A24" s="3"/>
      <c r="B24" s="60" t="s">
        <v>162</v>
      </c>
      <c r="C24" s="61"/>
    </row>
    <row r="25" spans="1:3" x14ac:dyDescent="0.25">
      <c r="A25" s="3">
        <v>4</v>
      </c>
      <c r="B25" s="67" t="s">
        <v>163</v>
      </c>
      <c r="C25" s="75">
        <v>0.625</v>
      </c>
    </row>
    <row r="26" spans="1:3" ht="9" customHeight="1" x14ac:dyDescent="0.25">
      <c r="A26" s="5"/>
      <c r="B26" s="66"/>
      <c r="C26" s="66"/>
    </row>
    <row r="27" spans="1:3" x14ac:dyDescent="0.25">
      <c r="A27" s="3"/>
      <c r="B27" s="60" t="s">
        <v>164</v>
      </c>
      <c r="C27" s="61"/>
    </row>
    <row r="28" spans="1:3" x14ac:dyDescent="0.25">
      <c r="A28" s="3" t="s">
        <v>68</v>
      </c>
      <c r="B28" s="70" t="s">
        <v>168</v>
      </c>
      <c r="C28" s="71">
        <v>0.65277777777777779</v>
      </c>
    </row>
    <row r="29" spans="1:3" x14ac:dyDescent="0.25">
      <c r="A29" s="3">
        <v>23</v>
      </c>
      <c r="B29" s="63" t="s">
        <v>165</v>
      </c>
      <c r="C29" s="73">
        <v>0.66666666666666663</v>
      </c>
    </row>
    <row r="30" spans="1:3" x14ac:dyDescent="0.25">
      <c r="A30" s="3" t="s">
        <v>68</v>
      </c>
      <c r="B30" s="69" t="s">
        <v>167</v>
      </c>
      <c r="C30" s="71">
        <v>0.6875</v>
      </c>
    </row>
    <row r="31" spans="1:3" x14ac:dyDescent="0.25">
      <c r="A31" s="3">
        <v>20</v>
      </c>
      <c r="B31" s="68" t="s">
        <v>166</v>
      </c>
      <c r="C31" s="71">
        <v>0.70833333333333337</v>
      </c>
    </row>
    <row r="32" spans="1:3" x14ac:dyDescent="0.25">
      <c r="A32" s="3">
        <v>17</v>
      </c>
      <c r="B32" s="62" t="s">
        <v>152</v>
      </c>
      <c r="C32" s="72">
        <v>0.72916666666666663</v>
      </c>
    </row>
    <row r="34" spans="2:3" x14ac:dyDescent="0.25">
      <c r="B34" s="146" t="s">
        <v>227</v>
      </c>
      <c r="C34" s="146"/>
    </row>
    <row r="35" spans="2:3" x14ac:dyDescent="0.25">
      <c r="B35" s="95" t="s">
        <v>279</v>
      </c>
      <c r="C35" s="125">
        <f>(16.99+2.99+25+3.14)</f>
        <v>48.12</v>
      </c>
    </row>
    <row r="36" spans="2:3" x14ac:dyDescent="0.25">
      <c r="B36" s="95" t="s">
        <v>267</v>
      </c>
      <c r="C36" s="125">
        <v>24</v>
      </c>
    </row>
    <row r="37" spans="2:3" x14ac:dyDescent="0.25">
      <c r="C37" s="125"/>
    </row>
    <row r="38" spans="2:3" x14ac:dyDescent="0.25">
      <c r="B38" s="115" t="s">
        <v>198</v>
      </c>
      <c r="C38" s="109" t="s">
        <v>237</v>
      </c>
    </row>
    <row r="39" spans="2:3" x14ac:dyDescent="0.25">
      <c r="B39" s="104" t="s">
        <v>199</v>
      </c>
      <c r="C39" s="2" t="s">
        <v>239</v>
      </c>
    </row>
    <row r="40" spans="2:3" x14ac:dyDescent="0.25">
      <c r="B40" s="104" t="s">
        <v>200</v>
      </c>
      <c r="C40" s="2" t="s">
        <v>239</v>
      </c>
    </row>
    <row r="41" spans="2:3" x14ac:dyDescent="0.25">
      <c r="B41" s="104" t="s">
        <v>201</v>
      </c>
      <c r="C41" s="2" t="s">
        <v>239</v>
      </c>
    </row>
  </sheetData>
  <mergeCells count="3">
    <mergeCell ref="B1:C1"/>
    <mergeCell ref="B2:C2"/>
    <mergeCell ref="B34:C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9959-367D-4C52-B95D-CDDFCA20F9EB}">
  <dimension ref="A1:D39"/>
  <sheetViews>
    <sheetView workbookViewId="0">
      <selection activeCell="D34" sqref="D34"/>
    </sheetView>
  </sheetViews>
  <sheetFormatPr defaultRowHeight="15" x14ac:dyDescent="0.25"/>
  <cols>
    <col min="1" max="1" width="5.28515625" bestFit="1" customWidth="1"/>
    <col min="2" max="2" width="66.5703125" customWidth="1"/>
    <col min="3" max="3" width="10.5703125" customWidth="1"/>
    <col min="4" max="4" width="9.140625" style="1"/>
  </cols>
  <sheetData>
    <row r="1" spans="1:4" ht="15.75" x14ac:dyDescent="0.25">
      <c r="A1" s="136" t="s">
        <v>256</v>
      </c>
      <c r="B1" s="136"/>
      <c r="C1" s="136"/>
      <c r="D1" s="136"/>
    </row>
    <row r="2" spans="1:4" ht="15" customHeight="1" x14ac:dyDescent="0.25">
      <c r="A2" s="142" t="s">
        <v>90</v>
      </c>
      <c r="B2" s="142"/>
      <c r="C2" s="142"/>
      <c r="D2" s="142"/>
    </row>
    <row r="3" spans="1:4" ht="8.25" customHeight="1" x14ac:dyDescent="0.25">
      <c r="A3" s="94"/>
      <c r="B3" s="92"/>
      <c r="C3" s="92"/>
      <c r="D3" s="92"/>
    </row>
    <row r="4" spans="1:4" x14ac:dyDescent="0.25">
      <c r="A4" s="5"/>
      <c r="B4" s="145" t="s">
        <v>91</v>
      </c>
      <c r="C4" s="145"/>
    </row>
    <row r="5" spans="1:4" x14ac:dyDescent="0.25">
      <c r="A5" s="24" t="s">
        <v>51</v>
      </c>
      <c r="B5" s="148" t="s">
        <v>92</v>
      </c>
      <c r="C5" s="148"/>
      <c r="D5" s="9" t="s">
        <v>9</v>
      </c>
    </row>
    <row r="6" spans="1:4" x14ac:dyDescent="0.25">
      <c r="A6" s="3">
        <v>10</v>
      </c>
      <c r="B6" s="201" t="s">
        <v>93</v>
      </c>
      <c r="C6" s="201"/>
      <c r="D6" s="4">
        <v>0.375</v>
      </c>
    </row>
    <row r="7" spans="1:4" ht="6" customHeight="1" x14ac:dyDescent="0.25">
      <c r="A7" s="5"/>
      <c r="B7" s="49"/>
      <c r="C7" s="49"/>
    </row>
    <row r="8" spans="1:4" x14ac:dyDescent="0.25">
      <c r="A8" s="3"/>
      <c r="B8" s="204" t="s">
        <v>94</v>
      </c>
      <c r="C8" s="205"/>
      <c r="D8" s="2"/>
    </row>
    <row r="9" spans="1:4" x14ac:dyDescent="0.25">
      <c r="A9" s="3" t="s">
        <v>68</v>
      </c>
      <c r="B9" s="199" t="s">
        <v>95</v>
      </c>
      <c r="C9" s="157"/>
      <c r="D9" s="4">
        <v>0.40277777777777773</v>
      </c>
    </row>
    <row r="10" spans="1:4" x14ac:dyDescent="0.25">
      <c r="A10" s="3" t="s">
        <v>68</v>
      </c>
      <c r="B10" s="199" t="s">
        <v>96</v>
      </c>
      <c r="C10" s="157"/>
      <c r="D10" s="4">
        <v>0.41666666666666669</v>
      </c>
    </row>
    <row r="11" spans="1:4" x14ac:dyDescent="0.25">
      <c r="A11" s="3" t="s">
        <v>68</v>
      </c>
      <c r="B11" s="199" t="s">
        <v>97</v>
      </c>
      <c r="C11" s="157"/>
      <c r="D11" s="4">
        <v>0.43055555555555558</v>
      </c>
    </row>
    <row r="12" spans="1:4" x14ac:dyDescent="0.25">
      <c r="A12" s="3" t="s">
        <v>68</v>
      </c>
      <c r="B12" s="199" t="s">
        <v>98</v>
      </c>
      <c r="C12" s="157"/>
      <c r="D12" s="4">
        <v>0.44444444444444442</v>
      </c>
    </row>
    <row r="13" spans="1:4" x14ac:dyDescent="0.25">
      <c r="A13" s="3" t="s">
        <v>68</v>
      </c>
      <c r="B13" s="199" t="s">
        <v>99</v>
      </c>
      <c r="C13" s="157"/>
      <c r="D13" s="4">
        <v>0.45833333333333331</v>
      </c>
    </row>
    <row r="14" spans="1:4" x14ac:dyDescent="0.25">
      <c r="A14" s="3" t="s">
        <v>68</v>
      </c>
      <c r="B14" s="200" t="s">
        <v>100</v>
      </c>
      <c r="C14" s="201"/>
      <c r="D14" s="4">
        <v>0.47222222222222227</v>
      </c>
    </row>
    <row r="15" spans="1:4" x14ac:dyDescent="0.25">
      <c r="A15" s="3" t="s">
        <v>68</v>
      </c>
      <c r="B15" s="202" t="s">
        <v>101</v>
      </c>
      <c r="C15" s="196"/>
      <c r="D15" s="4">
        <v>0.47916666666666669</v>
      </c>
    </row>
    <row r="16" spans="1:4" ht="6.75" customHeight="1" x14ac:dyDescent="0.25">
      <c r="A16" s="3"/>
      <c r="B16" s="50"/>
      <c r="C16" s="50"/>
      <c r="D16" s="8"/>
    </row>
    <row r="17" spans="1:4" ht="27.75" customHeight="1" x14ac:dyDescent="0.25">
      <c r="A17" s="3">
        <v>5</v>
      </c>
      <c r="B17" s="203" t="s">
        <v>102</v>
      </c>
      <c r="C17" s="198"/>
      <c r="D17" s="4">
        <v>0.52083333333333337</v>
      </c>
    </row>
    <row r="18" spans="1:4" ht="9.75" customHeight="1" x14ac:dyDescent="0.25">
      <c r="A18" s="5"/>
      <c r="B18" s="51"/>
      <c r="C18" s="52"/>
      <c r="D18" s="4"/>
    </row>
    <row r="19" spans="1:4" x14ac:dyDescent="0.25">
      <c r="A19" s="3" t="s">
        <v>68</v>
      </c>
      <c r="B19" s="155" t="s">
        <v>144</v>
      </c>
      <c r="C19" s="156"/>
      <c r="D19" s="4">
        <v>0.54166666666666663</v>
      </c>
    </row>
    <row r="20" spans="1:4" ht="6" customHeight="1" x14ac:dyDescent="0.25">
      <c r="A20" s="7"/>
      <c r="B20" s="47"/>
      <c r="C20" s="48"/>
      <c r="D20" s="4"/>
    </row>
    <row r="21" spans="1:4" ht="18" customHeight="1" x14ac:dyDescent="0.25">
      <c r="A21" s="3" t="s">
        <v>68</v>
      </c>
      <c r="B21" s="193" t="s">
        <v>103</v>
      </c>
      <c r="C21" s="194"/>
      <c r="D21" s="4">
        <v>0.5625</v>
      </c>
    </row>
    <row r="22" spans="1:4" x14ac:dyDescent="0.25">
      <c r="A22" s="3" t="s">
        <v>68</v>
      </c>
      <c r="B22" s="193" t="s">
        <v>104</v>
      </c>
      <c r="C22" s="194"/>
      <c r="D22" s="4">
        <v>0.58333333333333337</v>
      </c>
    </row>
    <row r="23" spans="1:4" x14ac:dyDescent="0.25">
      <c r="A23" s="3">
        <v>6</v>
      </c>
      <c r="B23" s="195" t="s">
        <v>110</v>
      </c>
      <c r="C23" s="196"/>
      <c r="D23" s="4">
        <v>0.60416666666666663</v>
      </c>
    </row>
    <row r="24" spans="1:4" x14ac:dyDescent="0.25">
      <c r="A24" s="3">
        <v>11</v>
      </c>
      <c r="B24" s="193" t="s">
        <v>105</v>
      </c>
      <c r="C24" s="194"/>
      <c r="D24" s="4">
        <v>0.625</v>
      </c>
    </row>
    <row r="25" spans="1:4" x14ac:dyDescent="0.25">
      <c r="A25" s="3">
        <v>7</v>
      </c>
      <c r="B25" s="197" t="s">
        <v>106</v>
      </c>
      <c r="C25" s="198"/>
      <c r="D25" s="53">
        <v>0.64583333333333337</v>
      </c>
    </row>
    <row r="26" spans="1:4" ht="31.5" customHeight="1" x14ac:dyDescent="0.25">
      <c r="A26" s="3">
        <v>8</v>
      </c>
      <c r="B26" s="193" t="s">
        <v>107</v>
      </c>
      <c r="C26" s="194"/>
      <c r="D26" s="4">
        <v>0.66666666666666663</v>
      </c>
    </row>
    <row r="27" spans="1:4" x14ac:dyDescent="0.25">
      <c r="A27" s="3">
        <v>12</v>
      </c>
      <c r="B27" s="193" t="s">
        <v>108</v>
      </c>
      <c r="C27" s="194"/>
      <c r="D27" s="4">
        <v>0.6875</v>
      </c>
    </row>
    <row r="28" spans="1:4" x14ac:dyDescent="0.25">
      <c r="A28" s="3">
        <v>13</v>
      </c>
      <c r="B28" s="193" t="s">
        <v>109</v>
      </c>
      <c r="C28" s="194"/>
      <c r="D28" s="4">
        <v>0.69791666666666663</v>
      </c>
    </row>
    <row r="29" spans="1:4" x14ac:dyDescent="0.25">
      <c r="A29" s="5"/>
    </row>
    <row r="30" spans="1:4" x14ac:dyDescent="0.25">
      <c r="A30" s="3"/>
      <c r="B30" s="191" t="s">
        <v>111</v>
      </c>
      <c r="C30" s="191"/>
      <c r="D30" s="2"/>
    </row>
    <row r="31" spans="1:4" ht="34.5" customHeight="1" x14ac:dyDescent="0.25">
      <c r="A31" s="3">
        <v>13</v>
      </c>
      <c r="B31" s="192" t="s">
        <v>112</v>
      </c>
      <c r="C31" s="192"/>
      <c r="D31" s="4">
        <v>0.69791666666666663</v>
      </c>
    </row>
    <row r="33" spans="2:4" x14ac:dyDescent="0.25">
      <c r="B33" s="146" t="s">
        <v>227</v>
      </c>
      <c r="C33" s="146"/>
      <c r="D33" s="146"/>
    </row>
    <row r="34" spans="2:4" x14ac:dyDescent="0.25">
      <c r="B34" s="95" t="s">
        <v>232</v>
      </c>
      <c r="D34" s="125">
        <v>20</v>
      </c>
    </row>
    <row r="36" spans="2:4" x14ac:dyDescent="0.25">
      <c r="B36" s="108" t="s">
        <v>198</v>
      </c>
      <c r="C36" s="109" t="s">
        <v>246</v>
      </c>
      <c r="D36" s="109" t="s">
        <v>229</v>
      </c>
    </row>
    <row r="37" spans="2:4" x14ac:dyDescent="0.25">
      <c r="B37" s="104" t="s">
        <v>199</v>
      </c>
      <c r="C37" s="2" t="s">
        <v>247</v>
      </c>
      <c r="D37" s="2" t="s">
        <v>248</v>
      </c>
    </row>
    <row r="38" spans="2:4" x14ac:dyDescent="0.25">
      <c r="B38" s="104" t="s">
        <v>200</v>
      </c>
      <c r="C38" s="2" t="s">
        <v>247</v>
      </c>
      <c r="D38" s="2" t="s">
        <v>248</v>
      </c>
    </row>
    <row r="39" spans="2:4" x14ac:dyDescent="0.25">
      <c r="B39" s="104" t="s">
        <v>201</v>
      </c>
      <c r="C39" s="2" t="s">
        <v>249</v>
      </c>
      <c r="D39" s="2" t="s">
        <v>250</v>
      </c>
    </row>
  </sheetData>
  <mergeCells count="26">
    <mergeCell ref="B14:C14"/>
    <mergeCell ref="B5:C5"/>
    <mergeCell ref="B6:C6"/>
    <mergeCell ref="B15:C15"/>
    <mergeCell ref="B17:C17"/>
    <mergeCell ref="B8:C8"/>
    <mergeCell ref="B9:C9"/>
    <mergeCell ref="B10:C10"/>
    <mergeCell ref="B11:C11"/>
    <mergeCell ref="B12:C12"/>
    <mergeCell ref="B33:D33"/>
    <mergeCell ref="B30:C30"/>
    <mergeCell ref="B31:C31"/>
    <mergeCell ref="A1:D1"/>
    <mergeCell ref="A2:D2"/>
    <mergeCell ref="B4:C4"/>
    <mergeCell ref="B19:C19"/>
    <mergeCell ref="B27:C27"/>
    <mergeCell ref="B28:C28"/>
    <mergeCell ref="B23:C23"/>
    <mergeCell ref="B26:C26"/>
    <mergeCell ref="B21:C21"/>
    <mergeCell ref="B22:C22"/>
    <mergeCell ref="B24:C24"/>
    <mergeCell ref="B25:C25"/>
    <mergeCell ref="B13:C13"/>
  </mergeCells>
  <hyperlinks>
    <hyperlink ref="B31" r:id="rId1" display="https://seaworld.com/orlando/tours/dolphin-encounter/" xr:uid="{D1F1BE95-D18C-40F8-A84C-86DDFB864A8B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514A-9106-4469-A60B-1A01DFF86690}">
  <dimension ref="A1:D29"/>
  <sheetViews>
    <sheetView workbookViewId="0">
      <selection activeCell="B31" sqref="B31"/>
    </sheetView>
  </sheetViews>
  <sheetFormatPr defaultRowHeight="15" x14ac:dyDescent="0.25"/>
  <cols>
    <col min="1" max="1" width="5.28515625" style="5" bestFit="1" customWidth="1"/>
    <col min="2" max="2" width="68.85546875" customWidth="1"/>
    <col min="3" max="3" width="8.28515625" style="1" customWidth="1"/>
    <col min="4" max="4" width="9.140625" style="1"/>
  </cols>
  <sheetData>
    <row r="1" spans="1:4" ht="15.75" x14ac:dyDescent="0.25">
      <c r="A1" s="136" t="s">
        <v>171</v>
      </c>
      <c r="B1" s="136"/>
      <c r="C1" s="136"/>
    </row>
    <row r="2" spans="1:4" ht="15" customHeight="1" x14ac:dyDescent="0.25">
      <c r="A2" s="142" t="s">
        <v>170</v>
      </c>
      <c r="B2" s="142"/>
      <c r="C2" s="142"/>
    </row>
    <row r="3" spans="1:4" ht="9.75" customHeight="1" x14ac:dyDescent="0.25">
      <c r="B3" s="116"/>
    </row>
    <row r="4" spans="1:4" x14ac:dyDescent="0.25">
      <c r="A4" s="24" t="s">
        <v>51</v>
      </c>
      <c r="B4" s="162" t="s">
        <v>172</v>
      </c>
      <c r="C4" s="162"/>
      <c r="D4" s="9" t="s">
        <v>9</v>
      </c>
    </row>
    <row r="5" spans="1:4" x14ac:dyDescent="0.25">
      <c r="A5" s="3">
        <v>2</v>
      </c>
      <c r="B5" s="158" t="s">
        <v>173</v>
      </c>
      <c r="C5" s="158"/>
      <c r="D5" s="4">
        <v>0.41666666666666669</v>
      </c>
    </row>
    <row r="6" spans="1:4" x14ac:dyDescent="0.25">
      <c r="A6" s="3">
        <v>1</v>
      </c>
      <c r="B6" s="206" t="s">
        <v>174</v>
      </c>
      <c r="C6" s="206"/>
      <c r="D6" s="4">
        <v>0.4375</v>
      </c>
    </row>
    <row r="7" spans="1:4" x14ac:dyDescent="0.25">
      <c r="A7" s="3">
        <v>4</v>
      </c>
      <c r="B7" s="158" t="s">
        <v>175</v>
      </c>
      <c r="C7" s="158"/>
      <c r="D7" s="4">
        <v>0.5</v>
      </c>
    </row>
    <row r="8" spans="1:4" ht="8.25" customHeight="1" x14ac:dyDescent="0.25"/>
    <row r="9" spans="1:4" ht="52.5" customHeight="1" x14ac:dyDescent="0.25">
      <c r="A9" s="3" t="s">
        <v>68</v>
      </c>
      <c r="B9" s="207" t="s">
        <v>265</v>
      </c>
      <c r="C9" s="207"/>
      <c r="D9" s="76">
        <v>0.52083333333333337</v>
      </c>
    </row>
    <row r="10" spans="1:4" ht="10.5" customHeight="1" x14ac:dyDescent="0.25">
      <c r="A10" s="7"/>
      <c r="B10" s="89"/>
      <c r="D10" s="90"/>
    </row>
    <row r="11" spans="1:4" x14ac:dyDescent="0.25">
      <c r="A11" s="3"/>
      <c r="B11" s="158" t="s">
        <v>187</v>
      </c>
      <c r="C11" s="158"/>
      <c r="D11" s="76"/>
    </row>
    <row r="12" spans="1:4" x14ac:dyDescent="0.25">
      <c r="A12" s="3"/>
      <c r="B12" s="208" t="s">
        <v>186</v>
      </c>
      <c r="C12" s="208"/>
      <c r="D12" s="2"/>
    </row>
    <row r="13" spans="1:4" ht="11.25" customHeight="1" x14ac:dyDescent="0.25">
      <c r="A13" s="3"/>
      <c r="B13" s="158"/>
      <c r="C13" s="158"/>
      <c r="D13" s="2"/>
    </row>
    <row r="14" spans="1:4" x14ac:dyDescent="0.25">
      <c r="A14" s="3" t="s">
        <v>68</v>
      </c>
      <c r="B14" s="158" t="s">
        <v>176</v>
      </c>
      <c r="C14" s="158"/>
      <c r="D14" s="4">
        <v>0.5625</v>
      </c>
    </row>
    <row r="15" spans="1:4" x14ac:dyDescent="0.25">
      <c r="A15" s="3"/>
      <c r="B15" s="158" t="s">
        <v>188</v>
      </c>
      <c r="C15" s="158"/>
      <c r="D15" s="2"/>
    </row>
    <row r="17" spans="2:4" x14ac:dyDescent="0.25">
      <c r="B17" s="146" t="s">
        <v>227</v>
      </c>
      <c r="C17" s="146"/>
      <c r="D17" s="146"/>
    </row>
    <row r="18" spans="2:4" x14ac:dyDescent="0.25">
      <c r="B18" s="141" t="s">
        <v>287</v>
      </c>
      <c r="C18" s="141"/>
      <c r="D18" s="125">
        <f>(3.29+17.49+4+30+8.21+3.83)</f>
        <v>66.820000000000007</v>
      </c>
    </row>
    <row r="19" spans="2:4" x14ac:dyDescent="0.25">
      <c r="B19" s="141" t="s">
        <v>286</v>
      </c>
      <c r="C19" s="141"/>
      <c r="D19" s="135">
        <f>(11+7.33+4.45+9)</f>
        <v>31.779999999999998</v>
      </c>
    </row>
    <row r="21" spans="2:4" x14ac:dyDescent="0.25">
      <c r="B21" s="108" t="s">
        <v>198</v>
      </c>
      <c r="C21" s="109" t="s">
        <v>238</v>
      </c>
      <c r="D21" s="109" t="s">
        <v>231</v>
      </c>
    </row>
    <row r="22" spans="2:4" x14ac:dyDescent="0.25">
      <c r="B22" s="104" t="s">
        <v>199</v>
      </c>
      <c r="C22" s="2" t="s">
        <v>251</v>
      </c>
      <c r="D22" s="2" t="s">
        <v>237</v>
      </c>
    </row>
    <row r="23" spans="2:4" x14ac:dyDescent="0.25">
      <c r="B23" s="104" t="s">
        <v>200</v>
      </c>
      <c r="C23" s="2" t="s">
        <v>238</v>
      </c>
      <c r="D23" s="2" t="s">
        <v>231</v>
      </c>
    </row>
    <row r="24" spans="2:4" x14ac:dyDescent="0.25">
      <c r="B24" s="104" t="s">
        <v>201</v>
      </c>
      <c r="C24" s="2" t="s">
        <v>251</v>
      </c>
      <c r="D24" s="2" t="s">
        <v>237</v>
      </c>
    </row>
    <row r="26" spans="2:4" x14ac:dyDescent="0.25">
      <c r="B26" s="108" t="s">
        <v>198</v>
      </c>
      <c r="C26" s="109" t="s">
        <v>246</v>
      </c>
      <c r="D26" s="109" t="s">
        <v>248</v>
      </c>
    </row>
    <row r="27" spans="2:4" x14ac:dyDescent="0.25">
      <c r="B27" s="104" t="s">
        <v>199</v>
      </c>
      <c r="C27" s="2" t="s">
        <v>249</v>
      </c>
      <c r="D27" s="2" t="s">
        <v>250</v>
      </c>
    </row>
    <row r="28" spans="2:4" x14ac:dyDescent="0.25">
      <c r="B28" s="104" t="s">
        <v>200</v>
      </c>
      <c r="C28" s="2" t="s">
        <v>249</v>
      </c>
      <c r="D28" s="2" t="s">
        <v>250</v>
      </c>
    </row>
    <row r="29" spans="2:4" x14ac:dyDescent="0.25">
      <c r="B29" s="104" t="s">
        <v>201</v>
      </c>
      <c r="C29" s="2" t="s">
        <v>252</v>
      </c>
      <c r="D29" s="2" t="s">
        <v>253</v>
      </c>
    </row>
  </sheetData>
  <mergeCells count="15">
    <mergeCell ref="B19:C19"/>
    <mergeCell ref="B18:C18"/>
    <mergeCell ref="B17:D17"/>
    <mergeCell ref="A2:C2"/>
    <mergeCell ref="A1:C1"/>
    <mergeCell ref="B4:C4"/>
    <mergeCell ref="B5:C5"/>
    <mergeCell ref="B6:C6"/>
    <mergeCell ref="B7:C7"/>
    <mergeCell ref="B9:C9"/>
    <mergeCell ref="B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93B5-4CCA-4E3D-8285-6A565C0F5756}">
  <dimension ref="A1:F25"/>
  <sheetViews>
    <sheetView workbookViewId="0">
      <selection activeCell="D18" sqref="D18"/>
    </sheetView>
  </sheetViews>
  <sheetFormatPr defaultRowHeight="15" x14ac:dyDescent="0.25"/>
  <cols>
    <col min="1" max="1" width="4.42578125" customWidth="1"/>
    <col min="2" max="2" width="73.5703125" bestFit="1" customWidth="1"/>
    <col min="3" max="3" width="11.85546875" bestFit="1" customWidth="1"/>
    <col min="4" max="4" width="12.28515625" customWidth="1"/>
    <col min="5" max="5" width="11.85546875" bestFit="1" customWidth="1"/>
    <col min="6" max="6" width="15.140625" bestFit="1" customWidth="1"/>
  </cols>
  <sheetData>
    <row r="1" spans="1:6" x14ac:dyDescent="0.25">
      <c r="B1" s="5" t="s">
        <v>196</v>
      </c>
    </row>
    <row r="2" spans="1:6" x14ac:dyDescent="0.25">
      <c r="B2" s="95" t="s">
        <v>197</v>
      </c>
    </row>
    <row r="3" spans="1:6" x14ac:dyDescent="0.25">
      <c r="B3" s="95"/>
      <c r="C3" s="97" t="s">
        <v>198</v>
      </c>
      <c r="D3" s="97" t="s">
        <v>199</v>
      </c>
      <c r="E3" s="97" t="s">
        <v>200</v>
      </c>
      <c r="F3" s="97" t="s">
        <v>201</v>
      </c>
    </row>
    <row r="4" spans="1:6" x14ac:dyDescent="0.25">
      <c r="A4" s="2">
        <v>1</v>
      </c>
      <c r="B4" s="44" t="s">
        <v>189</v>
      </c>
      <c r="C4" s="109" t="s">
        <v>203</v>
      </c>
      <c r="D4" s="109" t="s">
        <v>205</v>
      </c>
      <c r="E4" s="109" t="s">
        <v>206</v>
      </c>
      <c r="F4" s="109" t="s">
        <v>206</v>
      </c>
    </row>
    <row r="5" spans="1:6" x14ac:dyDescent="0.25">
      <c r="A5" s="2">
        <v>2</v>
      </c>
      <c r="B5" s="44" t="s">
        <v>190</v>
      </c>
      <c r="C5" s="2" t="s">
        <v>68</v>
      </c>
      <c r="D5" s="2" t="s">
        <v>205</v>
      </c>
      <c r="E5" s="2" t="s">
        <v>205</v>
      </c>
      <c r="F5" s="2" t="s">
        <v>205</v>
      </c>
    </row>
    <row r="6" spans="1:6" x14ac:dyDescent="0.25">
      <c r="A6" s="2">
        <v>3</v>
      </c>
      <c r="B6" s="44" t="s">
        <v>191</v>
      </c>
      <c r="C6" s="2" t="s">
        <v>68</v>
      </c>
      <c r="D6" s="2" t="s">
        <v>68</v>
      </c>
      <c r="E6" s="2" t="s">
        <v>68</v>
      </c>
      <c r="F6" s="2" t="s">
        <v>68</v>
      </c>
    </row>
    <row r="7" spans="1:6" x14ac:dyDescent="0.25">
      <c r="A7" s="2">
        <v>4</v>
      </c>
      <c r="B7" s="44" t="s">
        <v>192</v>
      </c>
      <c r="C7" s="2" t="s">
        <v>204</v>
      </c>
      <c r="D7" s="2" t="s">
        <v>204</v>
      </c>
      <c r="E7" s="2" t="s">
        <v>204</v>
      </c>
      <c r="F7" s="2" t="s">
        <v>204</v>
      </c>
    </row>
    <row r="8" spans="1:6" x14ac:dyDescent="0.25">
      <c r="A8" s="2">
        <v>5</v>
      </c>
      <c r="B8" s="44" t="s">
        <v>193</v>
      </c>
      <c r="C8" s="2" t="s">
        <v>208</v>
      </c>
      <c r="D8" s="2" t="s">
        <v>204</v>
      </c>
      <c r="E8" s="2" t="s">
        <v>207</v>
      </c>
      <c r="F8" s="2" t="s">
        <v>207</v>
      </c>
    </row>
    <row r="9" spans="1:6" x14ac:dyDescent="0.25">
      <c r="A9" s="2">
        <v>6</v>
      </c>
      <c r="B9" s="96" t="s">
        <v>202</v>
      </c>
      <c r="C9" s="109" t="s">
        <v>209</v>
      </c>
      <c r="D9" s="2" t="s">
        <v>68</v>
      </c>
      <c r="E9" s="2" t="s">
        <v>208</v>
      </c>
      <c r="F9" s="2" t="s">
        <v>208</v>
      </c>
    </row>
    <row r="10" spans="1:6" x14ac:dyDescent="0.25">
      <c r="A10" s="1"/>
      <c r="C10" s="1"/>
      <c r="D10" s="1"/>
      <c r="E10" s="1"/>
      <c r="F10" s="1"/>
    </row>
    <row r="11" spans="1:6" x14ac:dyDescent="0.25">
      <c r="A11" s="1"/>
      <c r="B11" s="95" t="s">
        <v>194</v>
      </c>
    </row>
    <row r="12" spans="1:6" x14ac:dyDescent="0.25">
      <c r="A12" s="1">
        <v>1</v>
      </c>
      <c r="B12" t="s">
        <v>195</v>
      </c>
    </row>
    <row r="13" spans="1:6" x14ac:dyDescent="0.25">
      <c r="A13" s="1"/>
      <c r="B13" s="103" t="s">
        <v>254</v>
      </c>
    </row>
    <row r="14" spans="1:6" x14ac:dyDescent="0.25">
      <c r="A14" s="114"/>
      <c r="B14" s="121"/>
    </row>
    <row r="15" spans="1:6" x14ac:dyDescent="0.25">
      <c r="A15" s="114"/>
      <c r="B15" s="121" t="s">
        <v>257</v>
      </c>
    </row>
    <row r="16" spans="1:6" x14ac:dyDescent="0.25">
      <c r="A16" s="1"/>
      <c r="B16" s="122"/>
    </row>
    <row r="17" spans="1:4" x14ac:dyDescent="0.25">
      <c r="A17" s="1"/>
      <c r="B17" s="146" t="s">
        <v>227</v>
      </c>
      <c r="C17" s="146"/>
      <c r="D17" s="146"/>
    </row>
    <row r="18" spans="1:4" x14ac:dyDescent="0.25">
      <c r="A18" s="1"/>
      <c r="B18" s="120" t="s">
        <v>285</v>
      </c>
      <c r="C18" s="120"/>
      <c r="D18" s="127">
        <v>39.950000000000003</v>
      </c>
    </row>
    <row r="19" spans="1:4" x14ac:dyDescent="0.25">
      <c r="A19" s="1"/>
      <c r="B19" s="120" t="s">
        <v>284</v>
      </c>
      <c r="C19" s="120"/>
      <c r="D19" s="127">
        <v>100</v>
      </c>
    </row>
    <row r="20" spans="1:4" x14ac:dyDescent="0.25">
      <c r="A20" s="1"/>
      <c r="B20" s="95" t="s">
        <v>267</v>
      </c>
      <c r="C20" s="95"/>
      <c r="D20" s="125">
        <v>29.52</v>
      </c>
    </row>
    <row r="22" spans="1:4" x14ac:dyDescent="0.25">
      <c r="B22" s="108" t="s">
        <v>198</v>
      </c>
      <c r="C22" s="118" t="s">
        <v>255</v>
      </c>
      <c r="D22" s="118">
        <f>(7.38*2)</f>
        <v>14.76</v>
      </c>
    </row>
    <row r="23" spans="1:4" x14ac:dyDescent="0.25">
      <c r="B23" s="104" t="s">
        <v>199</v>
      </c>
      <c r="C23" s="117" t="s">
        <v>246</v>
      </c>
      <c r="D23" s="117">
        <f>(9.19*2)</f>
        <v>18.38</v>
      </c>
    </row>
    <row r="24" spans="1:4" x14ac:dyDescent="0.25">
      <c r="B24" s="104" t="s">
        <v>200</v>
      </c>
      <c r="C24" s="117" t="s">
        <v>247</v>
      </c>
      <c r="D24" s="117">
        <f>(9*2)</f>
        <v>18</v>
      </c>
    </row>
    <row r="25" spans="1:4" x14ac:dyDescent="0.25">
      <c r="B25" s="104" t="s">
        <v>201</v>
      </c>
      <c r="C25" s="117" t="s">
        <v>247</v>
      </c>
      <c r="D25" s="117">
        <f>(9*2)</f>
        <v>18</v>
      </c>
    </row>
  </sheetData>
  <mergeCells count="1">
    <mergeCell ref="B17:D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Magic Kingdom 1</vt:lpstr>
      <vt:lpstr>Magic Kingdom 2</vt:lpstr>
      <vt:lpstr>Magic Kingdom - Hallowen</vt:lpstr>
      <vt:lpstr>Epcot</vt:lpstr>
      <vt:lpstr>Animal Kingdon</vt:lpstr>
      <vt:lpstr>Hollywood</vt:lpstr>
      <vt:lpstr>Disney Spring</vt:lpstr>
      <vt:lpstr>Universal</vt:lpstr>
      <vt:lpstr>Island Of Adventure</vt:lpstr>
      <vt:lpstr>Sea World</vt:lpstr>
      <vt:lpstr>I-Drive + Outlets</vt:lpstr>
      <vt:lpstr>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Meurer</dc:creator>
  <cp:lastModifiedBy>Daniela Meurer</cp:lastModifiedBy>
  <cp:lastPrinted>2019-06-24T12:44:18Z</cp:lastPrinted>
  <dcterms:created xsi:type="dcterms:W3CDTF">2019-06-06T12:53:09Z</dcterms:created>
  <dcterms:modified xsi:type="dcterms:W3CDTF">2019-06-25T12:08:23Z</dcterms:modified>
</cp:coreProperties>
</file>